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3270" windowWidth="15405" windowHeight="3210"/>
  </bookViews>
  <sheets>
    <sheet name="Stato Patrimoniale - Attivo" sheetId="4" r:id="rId1"/>
    <sheet name="Stato Patrimoniale - Passivo" sheetId="6" r:id="rId2"/>
    <sheet name="Conto Economico" sheetId="8" r:id="rId3"/>
  </sheets>
  <definedNames>
    <definedName name="_xlnm._FilterDatabase" localSheetId="0" hidden="1">'Stato Patrimoniale - Attivo'!$A$5:$M$100</definedName>
    <definedName name="_xlnm.Print_Area" localSheetId="2">'Conto Economico'!$A$1:$J$119</definedName>
    <definedName name="_xlnm.Print_Area" localSheetId="0">'Stato Patrimoniale - Attivo'!$A$1:$M$100</definedName>
    <definedName name="_xlnm.Print_Area" localSheetId="1">'Stato Patrimoniale - Passivo'!$A$1:$M$71</definedName>
    <definedName name="_xlnm.Print_Titles" localSheetId="2">'Conto Economico'!$1:$5</definedName>
    <definedName name="_xlnm.Print_Titles" localSheetId="0">'Stato Patrimoniale - Attivo'!$1:$5</definedName>
    <definedName name="_xlnm.Print_Titles" localSheetId="1">'Stato Patrimoniale - Passivo'!$1:$5</definedName>
  </definedNames>
  <calcPr calcId="145621"/>
</workbook>
</file>

<file path=xl/calcChain.xml><?xml version="1.0" encoding="utf-8"?>
<calcChain xmlns="http://schemas.openxmlformats.org/spreadsheetml/2006/main">
  <c r="J22" i="6" l="1"/>
  <c r="G83" i="8" l="1"/>
  <c r="G98" i="8" l="1"/>
  <c r="H16" i="8"/>
  <c r="J16" i="8" s="1"/>
  <c r="G16" i="8"/>
  <c r="I16" i="8" s="1"/>
  <c r="J115" i="8"/>
  <c r="I115" i="8"/>
  <c r="I114" i="8"/>
  <c r="J114" i="8" s="1"/>
  <c r="J113" i="8"/>
  <c r="I113" i="8"/>
  <c r="J112" i="8"/>
  <c r="I112" i="8"/>
  <c r="I111" i="8"/>
  <c r="J111" i="8" s="1"/>
  <c r="I110" i="8"/>
  <c r="J110" i="8" s="1"/>
  <c r="I103" i="8"/>
  <c r="J103" i="8" s="1"/>
  <c r="J102" i="8"/>
  <c r="I102" i="8"/>
  <c r="I100" i="8"/>
  <c r="J100" i="8" s="1"/>
  <c r="I99" i="8"/>
  <c r="J99" i="8" s="1"/>
  <c r="J94" i="8"/>
  <c r="I94" i="8"/>
  <c r="J93" i="8"/>
  <c r="I93" i="8"/>
  <c r="I89" i="8"/>
  <c r="J89" i="8" s="1"/>
  <c r="I88" i="8"/>
  <c r="J88" i="8" s="1"/>
  <c r="I82" i="8"/>
  <c r="J82" i="8" s="1"/>
  <c r="I81" i="8"/>
  <c r="J81" i="8" s="1"/>
  <c r="I80" i="8"/>
  <c r="J80" i="8" s="1"/>
  <c r="I79" i="8"/>
  <c r="J79" i="8" s="1"/>
  <c r="I77" i="8"/>
  <c r="J77" i="8" s="1"/>
  <c r="I76" i="8"/>
  <c r="J76" i="8" s="1"/>
  <c r="I74" i="8"/>
  <c r="J74" i="8" s="1"/>
  <c r="I73" i="8"/>
  <c r="J73" i="8" s="1"/>
  <c r="I72" i="8"/>
  <c r="J72" i="8" s="1"/>
  <c r="I71" i="8"/>
  <c r="J71" i="8" s="1"/>
  <c r="I69" i="8"/>
  <c r="J69" i="8" s="1"/>
  <c r="I68" i="8"/>
  <c r="J68" i="8" s="1"/>
  <c r="I67" i="8"/>
  <c r="J67" i="8" s="1"/>
  <c r="I66" i="8"/>
  <c r="J66" i="8" s="1"/>
  <c r="J65" i="8"/>
  <c r="I65" i="8"/>
  <c r="I64" i="8"/>
  <c r="J64" i="8" s="1"/>
  <c r="I62" i="8"/>
  <c r="J62" i="8" s="1"/>
  <c r="I61" i="8"/>
  <c r="J61" i="8" s="1"/>
  <c r="I60" i="8"/>
  <c r="J60" i="8" s="1"/>
  <c r="I59" i="8"/>
  <c r="J59" i="8" s="1"/>
  <c r="I58" i="8"/>
  <c r="J58" i="8" s="1"/>
  <c r="J56" i="8"/>
  <c r="I56" i="8"/>
  <c r="I55" i="8"/>
  <c r="J55" i="8" s="1"/>
  <c r="I54" i="8"/>
  <c r="J54" i="8" s="1"/>
  <c r="J53" i="8"/>
  <c r="I53" i="8"/>
  <c r="I52" i="8"/>
  <c r="J52" i="8" s="1"/>
  <c r="I51" i="8"/>
  <c r="J51" i="8" s="1"/>
  <c r="I50" i="8"/>
  <c r="J50" i="8" s="1"/>
  <c r="I49" i="8"/>
  <c r="J49" i="8" s="1"/>
  <c r="I48" i="8"/>
  <c r="J48" i="8" s="1"/>
  <c r="I47" i="8"/>
  <c r="J47" i="8" s="1"/>
  <c r="I46" i="8"/>
  <c r="J46" i="8" s="1"/>
  <c r="J45" i="8"/>
  <c r="I45" i="8"/>
  <c r="I44" i="8"/>
  <c r="J44" i="8" s="1"/>
  <c r="I43" i="8"/>
  <c r="J43" i="8" s="1"/>
  <c r="I42" i="8"/>
  <c r="J42" i="8" s="1"/>
  <c r="I41" i="8"/>
  <c r="J41" i="8" s="1"/>
  <c r="I40" i="8"/>
  <c r="J40" i="8" s="1"/>
  <c r="I38" i="8"/>
  <c r="J38" i="8" s="1"/>
  <c r="I37" i="8"/>
  <c r="J37" i="8" s="1"/>
  <c r="I32" i="8"/>
  <c r="J32" i="8" s="1"/>
  <c r="J31" i="8"/>
  <c r="I31" i="8"/>
  <c r="I30" i="8"/>
  <c r="J30" i="8" s="1"/>
  <c r="I29" i="8"/>
  <c r="J29" i="8" s="1"/>
  <c r="I28" i="8"/>
  <c r="J28" i="8" s="1"/>
  <c r="I27" i="8"/>
  <c r="J27" i="8" s="1"/>
  <c r="I26" i="8"/>
  <c r="J26" i="8" s="1"/>
  <c r="I25" i="8"/>
  <c r="J25" i="8" s="1"/>
  <c r="I23" i="8"/>
  <c r="J23" i="8" s="1"/>
  <c r="I22" i="8"/>
  <c r="J22" i="8" s="1"/>
  <c r="J21" i="8"/>
  <c r="I21" i="8"/>
  <c r="J20" i="8"/>
  <c r="I20" i="8"/>
  <c r="J19" i="8"/>
  <c r="I19" i="8"/>
  <c r="J18" i="8"/>
  <c r="I18" i="8"/>
  <c r="J17" i="8"/>
  <c r="I17" i="8"/>
  <c r="I15" i="8"/>
  <c r="J15" i="8" s="1"/>
  <c r="J14" i="8"/>
  <c r="I14" i="8"/>
  <c r="J13" i="8"/>
  <c r="I13" i="8"/>
  <c r="J12" i="8"/>
  <c r="I12" i="8"/>
  <c r="I11" i="8"/>
  <c r="J11" i="8" s="1"/>
  <c r="I10" i="8"/>
  <c r="J10" i="8" s="1"/>
  <c r="I8" i="8"/>
  <c r="J8" i="8" s="1"/>
  <c r="G109" i="8"/>
  <c r="G101" i="8"/>
  <c r="G95" i="8"/>
  <c r="G90" i="8"/>
  <c r="G78" i="8"/>
  <c r="G75" i="8"/>
  <c r="G70" i="8"/>
  <c r="G63" i="8"/>
  <c r="G57" i="8"/>
  <c r="G39" i="8"/>
  <c r="G36" i="8"/>
  <c r="G24" i="8"/>
  <c r="G9" i="8"/>
  <c r="M96" i="4"/>
  <c r="L96" i="4"/>
  <c r="L99" i="4"/>
  <c r="M99" i="4" s="1"/>
  <c r="M98" i="4"/>
  <c r="L98" i="4"/>
  <c r="L97" i="4"/>
  <c r="M97" i="4" s="1"/>
  <c r="M90" i="4"/>
  <c r="L90" i="4"/>
  <c r="L89" i="4"/>
  <c r="M89" i="4" s="1"/>
  <c r="L85" i="4"/>
  <c r="M85" i="4" s="1"/>
  <c r="M84" i="4"/>
  <c r="L84" i="4"/>
  <c r="M83" i="4"/>
  <c r="L83" i="4"/>
  <c r="M82" i="4"/>
  <c r="L82" i="4"/>
  <c r="M80" i="4"/>
  <c r="L80" i="4"/>
  <c r="M79" i="4"/>
  <c r="L79" i="4"/>
  <c r="M73" i="4"/>
  <c r="M68" i="4"/>
  <c r="M67" i="4"/>
  <c r="M65" i="4"/>
  <c r="M64" i="4"/>
  <c r="M63" i="4"/>
  <c r="M57" i="4"/>
  <c r="M56" i="4"/>
  <c r="M55" i="4"/>
  <c r="M54" i="4"/>
  <c r="M53" i="4"/>
  <c r="M44" i="4"/>
  <c r="L44" i="4"/>
  <c r="M43" i="4"/>
  <c r="L43" i="4"/>
  <c r="M42" i="4"/>
  <c r="L42" i="4"/>
  <c r="L41" i="4"/>
  <c r="M41" i="4" s="1"/>
  <c r="M36" i="4"/>
  <c r="L36" i="4"/>
  <c r="M35" i="4"/>
  <c r="L35" i="4"/>
  <c r="M33" i="4"/>
  <c r="M32" i="4"/>
  <c r="M31" i="4"/>
  <c r="M30" i="4"/>
  <c r="L26" i="4"/>
  <c r="M26" i="4" s="1"/>
  <c r="L25" i="4"/>
  <c r="M25" i="4" s="1"/>
  <c r="M24" i="4"/>
  <c r="L24" i="4"/>
  <c r="L23" i="4"/>
  <c r="M23" i="4" s="1"/>
  <c r="L22" i="4"/>
  <c r="M22" i="4" s="1"/>
  <c r="L21" i="4"/>
  <c r="M21" i="4" s="1"/>
  <c r="L20" i="4"/>
  <c r="M20" i="4" s="1"/>
  <c r="L19" i="4"/>
  <c r="M19" i="4" s="1"/>
  <c r="L18" i="4"/>
  <c r="M18" i="4" s="1"/>
  <c r="M16" i="4"/>
  <c r="L16" i="4"/>
  <c r="L15" i="4"/>
  <c r="M15" i="4" s="1"/>
  <c r="L12" i="4"/>
  <c r="M12" i="4" s="1"/>
  <c r="M11" i="4"/>
  <c r="L11" i="4"/>
  <c r="M10" i="4"/>
  <c r="L10" i="4"/>
  <c r="M9" i="4"/>
  <c r="L9" i="4"/>
  <c r="M8" i="4"/>
  <c r="L8" i="4"/>
  <c r="L70" i="6"/>
  <c r="M70" i="6" s="1"/>
  <c r="M69" i="6"/>
  <c r="L69" i="6"/>
  <c r="L68" i="6"/>
  <c r="M68" i="6" s="1"/>
  <c r="M67" i="6"/>
  <c r="L67" i="6"/>
  <c r="L61" i="6"/>
  <c r="M61" i="6" s="1"/>
  <c r="M60" i="6"/>
  <c r="L60" i="6"/>
  <c r="M54" i="6"/>
  <c r="M48" i="6"/>
  <c r="M47" i="6"/>
  <c r="M46" i="6"/>
  <c r="M45" i="6"/>
  <c r="M44" i="6"/>
  <c r="M40" i="6"/>
  <c r="M34" i="6"/>
  <c r="L34" i="6"/>
  <c r="L33" i="6"/>
  <c r="M33" i="6" s="1"/>
  <c r="L29" i="6"/>
  <c r="M29" i="6" s="1"/>
  <c r="M28" i="6"/>
  <c r="L28" i="6"/>
  <c r="L27" i="6"/>
  <c r="M27" i="6" s="1"/>
  <c r="L26" i="6"/>
  <c r="M26" i="6" s="1"/>
  <c r="M25" i="6"/>
  <c r="L25" i="6"/>
  <c r="L21" i="6"/>
  <c r="M21" i="6" s="1"/>
  <c r="L20" i="6"/>
  <c r="M20" i="6" s="1"/>
  <c r="L19" i="6"/>
  <c r="M19" i="6" s="1"/>
  <c r="M18" i="6"/>
  <c r="L18" i="6"/>
  <c r="L17" i="6"/>
  <c r="M17" i="6" s="1"/>
  <c r="M16" i="6"/>
  <c r="L16" i="6"/>
  <c r="M15" i="6"/>
  <c r="L15" i="6"/>
  <c r="M14" i="6"/>
  <c r="L14" i="6"/>
  <c r="L13" i="6"/>
  <c r="M13" i="6" s="1"/>
  <c r="M12" i="6"/>
  <c r="L12" i="6"/>
  <c r="M11" i="6"/>
  <c r="L11" i="6"/>
  <c r="M9" i="6"/>
  <c r="L9" i="6"/>
  <c r="L7" i="6"/>
  <c r="M7" i="6" s="1"/>
  <c r="G116" i="8" l="1"/>
  <c r="G104" i="8"/>
  <c r="G7" i="8"/>
  <c r="G33" i="8" l="1"/>
  <c r="G85" i="8" l="1"/>
  <c r="G106" i="8" l="1"/>
  <c r="G118" i="8" l="1"/>
  <c r="J34" i="4" l="1"/>
  <c r="J71" i="6"/>
  <c r="J62" i="6"/>
  <c r="J56" i="6"/>
  <c r="L56" i="6" s="1"/>
  <c r="M56" i="6" s="1"/>
  <c r="J55" i="6"/>
  <c r="L55" i="6" s="1"/>
  <c r="M55" i="6" s="1"/>
  <c r="J54" i="6"/>
  <c r="L54" i="6" s="1"/>
  <c r="J53" i="6"/>
  <c r="L53" i="6" s="1"/>
  <c r="M53" i="6" s="1"/>
  <c r="J52" i="6"/>
  <c r="L52" i="6" s="1"/>
  <c r="M52" i="6" s="1"/>
  <c r="J51" i="6"/>
  <c r="L51" i="6" s="1"/>
  <c r="M51" i="6" s="1"/>
  <c r="J50" i="6"/>
  <c r="L50" i="6" s="1"/>
  <c r="M50" i="6" s="1"/>
  <c r="J49" i="6"/>
  <c r="L49" i="6" s="1"/>
  <c r="M49" i="6" s="1"/>
  <c r="J48" i="6"/>
  <c r="L48" i="6" s="1"/>
  <c r="J47" i="6"/>
  <c r="L47" i="6" s="1"/>
  <c r="J46" i="6"/>
  <c r="L46" i="6" s="1"/>
  <c r="J45" i="6"/>
  <c r="L45" i="6" s="1"/>
  <c r="J44" i="6"/>
  <c r="L44" i="6" s="1"/>
  <c r="J42" i="6"/>
  <c r="L42" i="6" s="1"/>
  <c r="M42" i="6" s="1"/>
  <c r="J41" i="6"/>
  <c r="L41" i="6" s="1"/>
  <c r="M41" i="6" s="1"/>
  <c r="J40" i="6"/>
  <c r="L40" i="6" s="1"/>
  <c r="J39" i="6"/>
  <c r="J35" i="6"/>
  <c r="J30" i="6"/>
  <c r="J10" i="6"/>
  <c r="J100" i="4"/>
  <c r="J91" i="4"/>
  <c r="J81" i="4"/>
  <c r="J78" i="4"/>
  <c r="J77" i="4"/>
  <c r="L77" i="4" s="1"/>
  <c r="M77" i="4" s="1"/>
  <c r="J76" i="4"/>
  <c r="L76" i="4" s="1"/>
  <c r="M76" i="4" s="1"/>
  <c r="J75" i="4"/>
  <c r="L75" i="4" s="1"/>
  <c r="M75" i="4" s="1"/>
  <c r="J74" i="4"/>
  <c r="L74" i="4" s="1"/>
  <c r="M74" i="4" s="1"/>
  <c r="J73" i="4"/>
  <c r="L73" i="4" s="1"/>
  <c r="J71" i="4"/>
  <c r="L71" i="4" s="1"/>
  <c r="M71" i="4" s="1"/>
  <c r="J70" i="4"/>
  <c r="L70" i="4" s="1"/>
  <c r="M70" i="4" s="1"/>
  <c r="J69" i="4"/>
  <c r="L69" i="4" s="1"/>
  <c r="M69" i="4" s="1"/>
  <c r="J68" i="4"/>
  <c r="L68" i="4" s="1"/>
  <c r="J67" i="4"/>
  <c r="L67" i="4" s="1"/>
  <c r="J65" i="4"/>
  <c r="L65" i="4" s="1"/>
  <c r="J64" i="4"/>
  <c r="L64" i="4" s="1"/>
  <c r="J63" i="4"/>
  <c r="L63" i="4" s="1"/>
  <c r="J62" i="4"/>
  <c r="L62" i="4" s="1"/>
  <c r="M62" i="4" s="1"/>
  <c r="J61" i="4"/>
  <c r="L61" i="4" s="1"/>
  <c r="M61" i="4" s="1"/>
  <c r="J57" i="4"/>
  <c r="L57" i="4" s="1"/>
  <c r="J56" i="4"/>
  <c r="L56" i="4" s="1"/>
  <c r="J55" i="4"/>
  <c r="L55" i="4" s="1"/>
  <c r="J54" i="4"/>
  <c r="L54" i="4" s="1"/>
  <c r="J53" i="4"/>
  <c r="L53" i="4" s="1"/>
  <c r="J51" i="4"/>
  <c r="L51" i="4" s="1"/>
  <c r="M51" i="4" s="1"/>
  <c r="J50" i="4"/>
  <c r="L50" i="4" s="1"/>
  <c r="M50" i="4" s="1"/>
  <c r="J49" i="4"/>
  <c r="L49" i="4" s="1"/>
  <c r="M49" i="4" s="1"/>
  <c r="J40" i="4"/>
  <c r="J33" i="4"/>
  <c r="L33" i="4" s="1"/>
  <c r="J32" i="4"/>
  <c r="L32" i="4" s="1"/>
  <c r="J31" i="4"/>
  <c r="L31" i="4" s="1"/>
  <c r="J30" i="4"/>
  <c r="L30" i="4" s="1"/>
  <c r="J17" i="4"/>
  <c r="J14" i="4"/>
  <c r="J7" i="4"/>
  <c r="J8" i="6" l="1"/>
  <c r="L39" i="6"/>
  <c r="M39" i="6" s="1"/>
  <c r="J57" i="6"/>
  <c r="L81" i="4"/>
  <c r="M81" i="4" s="1"/>
  <c r="L14" i="4"/>
  <c r="M14" i="4" s="1"/>
  <c r="J13" i="4"/>
  <c r="L17" i="4"/>
  <c r="M17" i="4" s="1"/>
  <c r="J72" i="4"/>
  <c r="J60" i="4"/>
  <c r="J43" i="6"/>
  <c r="J66" i="4"/>
  <c r="J52" i="4"/>
  <c r="J48" i="4"/>
  <c r="J29" i="4"/>
  <c r="H24" i="8"/>
  <c r="I24" i="8" s="1"/>
  <c r="J24" i="8" s="1"/>
  <c r="H43" i="6"/>
  <c r="H48" i="4"/>
  <c r="H101" i="8"/>
  <c r="I101" i="8" s="1"/>
  <c r="J101" i="8" s="1"/>
  <c r="K81" i="4"/>
  <c r="H72" i="4"/>
  <c r="K14" i="4"/>
  <c r="K72" i="4"/>
  <c r="K17" i="4"/>
  <c r="K7" i="4"/>
  <c r="J37" i="6" l="1"/>
  <c r="J28" i="4"/>
  <c r="L48" i="4"/>
  <c r="J59" i="4"/>
  <c r="J58" i="4" s="1"/>
  <c r="M7" i="4"/>
  <c r="L72" i="4"/>
  <c r="M72" i="4" s="1"/>
  <c r="L7" i="4"/>
  <c r="J64" i="6"/>
  <c r="J47" i="4"/>
  <c r="K100" i="4"/>
  <c r="L100" i="4" s="1"/>
  <c r="M100" i="4" s="1"/>
  <c r="K13" i="4"/>
  <c r="L13" i="4" s="1"/>
  <c r="M13" i="4" s="1"/>
  <c r="K48" i="4"/>
  <c r="H63" i="8"/>
  <c r="I63" i="8" s="1"/>
  <c r="J63" i="8" s="1"/>
  <c r="H57" i="6"/>
  <c r="H60" i="4"/>
  <c r="H59" i="4" s="1"/>
  <c r="H66" i="4"/>
  <c r="K30" i="6"/>
  <c r="H36" i="8"/>
  <c r="I36" i="8" s="1"/>
  <c r="J36" i="8" s="1"/>
  <c r="H39" i="8"/>
  <c r="I39" i="8" s="1"/>
  <c r="J39" i="8" s="1"/>
  <c r="H57" i="8"/>
  <c r="I57" i="8" s="1"/>
  <c r="J57" i="8" s="1"/>
  <c r="H78" i="8"/>
  <c r="I78" i="8" s="1"/>
  <c r="J78" i="8" s="1"/>
  <c r="H9" i="8"/>
  <c r="I9" i="8" s="1"/>
  <c r="J9" i="8" s="1"/>
  <c r="I43" i="6"/>
  <c r="I57" i="6" s="1"/>
  <c r="H52" i="4"/>
  <c r="I60" i="4"/>
  <c r="I59" i="4" s="1"/>
  <c r="I48" i="4"/>
  <c r="K34" i="4"/>
  <c r="I72" i="4"/>
  <c r="I66" i="4"/>
  <c r="I52" i="4"/>
  <c r="I29" i="4"/>
  <c r="I28" i="4" s="1"/>
  <c r="H29" i="4"/>
  <c r="H28" i="4" s="1"/>
  <c r="H98" i="8"/>
  <c r="I98" i="8" s="1"/>
  <c r="J98" i="8" s="1"/>
  <c r="H95" i="8"/>
  <c r="H90" i="8"/>
  <c r="I90" i="8" s="1"/>
  <c r="J90" i="8" s="1"/>
  <c r="H109" i="8"/>
  <c r="I109" i="8" s="1"/>
  <c r="J109" i="8" s="1"/>
  <c r="H75" i="8"/>
  <c r="I75" i="8" s="1"/>
  <c r="J75" i="8" s="1"/>
  <c r="H70" i="8"/>
  <c r="I70" i="8" s="1"/>
  <c r="J70" i="8" s="1"/>
  <c r="K71" i="6"/>
  <c r="K62" i="6"/>
  <c r="L62" i="6" s="1"/>
  <c r="M62" i="6" s="1"/>
  <c r="K35" i="6"/>
  <c r="L35" i="6" s="1"/>
  <c r="M35" i="6" s="1"/>
  <c r="K10" i="6"/>
  <c r="K91" i="4"/>
  <c r="L91" i="4" s="1"/>
  <c r="M91" i="4" s="1"/>
  <c r="K78" i="4"/>
  <c r="L71" i="6" l="1"/>
  <c r="M71" i="6" s="1"/>
  <c r="K8" i="6"/>
  <c r="L10" i="6"/>
  <c r="M10" i="6" s="1"/>
  <c r="L30" i="6"/>
  <c r="M30" i="6" s="1"/>
  <c r="M78" i="4"/>
  <c r="L78" i="4"/>
  <c r="K28" i="4"/>
  <c r="M28" i="4" s="1"/>
  <c r="M34" i="4"/>
  <c r="L34" i="4"/>
  <c r="M48" i="4"/>
  <c r="J37" i="4"/>
  <c r="L28" i="4"/>
  <c r="J95" i="8"/>
  <c r="I95" i="8"/>
  <c r="J46" i="4"/>
  <c r="K43" i="6"/>
  <c r="K40" i="4"/>
  <c r="K66" i="4"/>
  <c r="I58" i="4"/>
  <c r="H116" i="8"/>
  <c r="H104" i="8"/>
  <c r="I104" i="8" s="1"/>
  <c r="J104" i="8" s="1"/>
  <c r="H7" i="8"/>
  <c r="I7" i="8" s="1"/>
  <c r="J7" i="8" s="1"/>
  <c r="K60" i="4"/>
  <c r="K52" i="4"/>
  <c r="I47" i="4"/>
  <c r="H58" i="4"/>
  <c r="H47" i="4"/>
  <c r="K29" i="4"/>
  <c r="H83" i="8"/>
  <c r="I83" i="8" s="1"/>
  <c r="J83" i="8" s="1"/>
  <c r="K37" i="6" l="1"/>
  <c r="L43" i="6"/>
  <c r="M43" i="6" s="1"/>
  <c r="K22" i="6"/>
  <c r="L22" i="6" s="1"/>
  <c r="M22" i="6" s="1"/>
  <c r="L8" i="6"/>
  <c r="M8" i="6" s="1"/>
  <c r="K59" i="4"/>
  <c r="L59" i="4" s="1"/>
  <c r="M59" i="4" s="1"/>
  <c r="L60" i="4"/>
  <c r="M60" i="4" s="1"/>
  <c r="J86" i="4"/>
  <c r="J93" i="4" s="1"/>
  <c r="L66" i="4"/>
  <c r="M66" i="4" s="1"/>
  <c r="L37" i="4"/>
  <c r="M37" i="4" s="1"/>
  <c r="M40" i="4"/>
  <c r="L40" i="4"/>
  <c r="K37" i="4"/>
  <c r="M29" i="4"/>
  <c r="L29" i="4"/>
  <c r="K47" i="4"/>
  <c r="L47" i="4" s="1"/>
  <c r="M47" i="4" s="1"/>
  <c r="M52" i="4"/>
  <c r="L52" i="4"/>
  <c r="I116" i="8"/>
  <c r="J116" i="8" s="1"/>
  <c r="H33" i="8"/>
  <c r="I33" i="8" s="1"/>
  <c r="J33" i="8" s="1"/>
  <c r="I46" i="4"/>
  <c r="H46" i="4"/>
  <c r="K57" i="6"/>
  <c r="L57" i="6" l="1"/>
  <c r="M57" i="6" s="1"/>
  <c r="L37" i="6"/>
  <c r="M37" i="6" s="1"/>
  <c r="K58" i="4"/>
  <c r="H85" i="8"/>
  <c r="I85" i="8" s="1"/>
  <c r="J85" i="8" s="1"/>
  <c r="K64" i="6"/>
  <c r="L64" i="6" l="1"/>
  <c r="M64" i="6" s="1"/>
  <c r="M58" i="4"/>
  <c r="L58" i="4"/>
  <c r="K46" i="4"/>
  <c r="H106" i="8"/>
  <c r="I106" i="8" s="1"/>
  <c r="J106" i="8" s="1"/>
  <c r="L46" i="4" l="1"/>
  <c r="M46" i="4" s="1"/>
  <c r="H118" i="8"/>
  <c r="I118" i="8" s="1"/>
  <c r="J118" i="8" s="1"/>
  <c r="K86" i="4"/>
  <c r="L86" i="4" l="1"/>
  <c r="M86" i="4" s="1"/>
  <c r="K93" i="4"/>
  <c r="L93" i="4" s="1"/>
  <c r="M93" i="4" s="1"/>
</calcChain>
</file>

<file path=xl/sharedStrings.xml><?xml version="1.0" encoding="utf-8"?>
<sst xmlns="http://schemas.openxmlformats.org/spreadsheetml/2006/main" count="514" uniqueCount="297">
  <si>
    <t xml:space="preserve">                  STATO  PATRIMONIALE</t>
  </si>
  <si>
    <r>
      <t>Importi</t>
    </r>
    <r>
      <rPr>
        <b/>
        <sz val="12"/>
        <rFont val="Tahoma"/>
        <family val="2"/>
      </rPr>
      <t xml:space="preserve">: Euro    </t>
    </r>
  </si>
  <si>
    <r>
      <t xml:space="preserve">                  A</t>
    </r>
    <r>
      <rPr>
        <b/>
        <sz val="16"/>
        <rFont val="Tahoma"/>
        <family val="2"/>
      </rPr>
      <t>TTIVO</t>
    </r>
  </si>
  <si>
    <t>Importo</t>
  </si>
  <si>
    <t>%</t>
  </si>
  <si>
    <t>A)</t>
  </si>
  <si>
    <t>IMMOBILIZZAZIONI</t>
  </si>
  <si>
    <t>I</t>
  </si>
  <si>
    <t>Immobilizzazioni immateriali</t>
  </si>
  <si>
    <t>1)</t>
  </si>
  <si>
    <t>Costi d'impianto e di ampliamento</t>
  </si>
  <si>
    <t>2)</t>
  </si>
  <si>
    <t>3)</t>
  </si>
  <si>
    <t>4)</t>
  </si>
  <si>
    <t>5)</t>
  </si>
  <si>
    <t>II</t>
  </si>
  <si>
    <t>Immobilizzazioni materiali</t>
  </si>
  <si>
    <t>Terreni</t>
  </si>
  <si>
    <t>Fabbricati</t>
  </si>
  <si>
    <t>a)</t>
  </si>
  <si>
    <t>b)</t>
  </si>
  <si>
    <t>Impianti e macchinari</t>
  </si>
  <si>
    <t>Attrezzature sanitarie e scientifiche</t>
  </si>
  <si>
    <t>Mobili e arredi</t>
  </si>
  <si>
    <t>6)</t>
  </si>
  <si>
    <t>Automezzi</t>
  </si>
  <si>
    <t>7)</t>
  </si>
  <si>
    <t>8)</t>
  </si>
  <si>
    <t>III</t>
  </si>
  <si>
    <t>B)</t>
  </si>
  <si>
    <t>ATTIVO CIRCOLANTE</t>
  </si>
  <si>
    <t>Rimanenze</t>
  </si>
  <si>
    <t>IV</t>
  </si>
  <si>
    <t>Disponibilità liquide</t>
  </si>
  <si>
    <t>Cassa</t>
  </si>
  <si>
    <t>Istituto Tesoriere</t>
  </si>
  <si>
    <t>C)</t>
  </si>
  <si>
    <t>D)</t>
  </si>
  <si>
    <t>CONTI D'ORDINE</t>
  </si>
  <si>
    <t>Depositi cauzionali</t>
  </si>
  <si>
    <r>
      <t xml:space="preserve">                  P</t>
    </r>
    <r>
      <rPr>
        <b/>
        <sz val="16"/>
        <rFont val="Tahoma"/>
        <family val="2"/>
      </rPr>
      <t xml:space="preserve">ASSIVO E </t>
    </r>
    <r>
      <rPr>
        <b/>
        <sz val="18"/>
        <rFont val="Tahoma"/>
        <family val="2"/>
      </rPr>
      <t>P</t>
    </r>
    <r>
      <rPr>
        <b/>
        <sz val="16"/>
        <rFont val="Tahoma"/>
        <family val="2"/>
      </rPr>
      <t>ATRIMONIO NETTO</t>
    </r>
  </si>
  <si>
    <t>PATRIMONIO NETTO</t>
  </si>
  <si>
    <t>Finanziamenti per investimenti</t>
  </si>
  <si>
    <t>Fondo di dotazione</t>
  </si>
  <si>
    <t>Contributi per ripiano perdite</t>
  </si>
  <si>
    <t>V</t>
  </si>
  <si>
    <t>Utili (perdite) portati a nuovo</t>
  </si>
  <si>
    <t>VI</t>
  </si>
  <si>
    <t>Utile (perdita) dell'esercizio</t>
  </si>
  <si>
    <t>FONDI PER RISCHI ED ONERI</t>
  </si>
  <si>
    <t>TRATTAMENTO FINE RAPPORTO</t>
  </si>
  <si>
    <t>Debiti tributari</t>
  </si>
  <si>
    <t>9)</t>
  </si>
  <si>
    <t>E)</t>
  </si>
  <si>
    <t>F)</t>
  </si>
  <si>
    <t>Costi di ricerca e sviluppo</t>
  </si>
  <si>
    <t>Altre immobilizzazioni immateriali</t>
  </si>
  <si>
    <t>Oggetti d'arte</t>
  </si>
  <si>
    <t>Crediti finanziari</t>
  </si>
  <si>
    <t>Partecipazioni</t>
  </si>
  <si>
    <t>Altri titoli</t>
  </si>
  <si>
    <t>c)</t>
  </si>
  <si>
    <t>Crediti finanziari v/Stato</t>
  </si>
  <si>
    <t>Crediti finanziari v/altri</t>
  </si>
  <si>
    <t>Crediti finanziari v/Regione</t>
  </si>
  <si>
    <t>Partecipazioni che non costituiscono immobilizzazioni</t>
  </si>
  <si>
    <t>Conto corrente postale</t>
  </si>
  <si>
    <t>Ratei attivi</t>
  </si>
  <si>
    <t>Ratei passivi</t>
  </si>
  <si>
    <t>Fabbricati non strumentali (disponibili)</t>
  </si>
  <si>
    <t>Fabbricati strumentali (indisponibili)</t>
  </si>
  <si>
    <t>Crediti v/Comuni</t>
  </si>
  <si>
    <t>VII</t>
  </si>
  <si>
    <t>Canoni di leasing ancora da pagare</t>
  </si>
  <si>
    <t>Altri conti d'ordine</t>
  </si>
  <si>
    <t>TOTALE ATTIVO (A+B+C)</t>
  </si>
  <si>
    <t>Crediti v/Stato</t>
  </si>
  <si>
    <t>Crediti v/Stato - parte corrente</t>
  </si>
  <si>
    <t>Crediti v/Stato - altro</t>
  </si>
  <si>
    <t>Crediti v/Stato - investimenti</t>
  </si>
  <si>
    <t>Crediti v/Regione o Provincia Autonoma</t>
  </si>
  <si>
    <t>Crediti v/Regione o Provincia Autonoma - parte corrente</t>
  </si>
  <si>
    <t>Crediti v/Erario</t>
  </si>
  <si>
    <t>Finanziamenti da Regione per investimenti</t>
  </si>
  <si>
    <t>Finanziamenti da Stato per investimenti</t>
  </si>
  <si>
    <t>Altre riserve</t>
  </si>
  <si>
    <t>Fondi per rischi</t>
  </si>
  <si>
    <t>Fondi per imposte, anche differite</t>
  </si>
  <si>
    <t>Premi operosità</t>
  </si>
  <si>
    <t>Debiti v/Istituto Tesoriere</t>
  </si>
  <si>
    <t>Debiti v/altri finanziatori</t>
  </si>
  <si>
    <t>Debiti v/Stato</t>
  </si>
  <si>
    <t>Debiti v/Regione o Provincia Autonoma</t>
  </si>
  <si>
    <t>Debiti v/Comuni</t>
  </si>
  <si>
    <t>Debiti v/aziende sanitarie pubbliche</t>
  </si>
  <si>
    <t>Debiti v/fornitori</t>
  </si>
  <si>
    <t>Debiti v/istituti previdenziali, assistenziali e sicurezza sociale</t>
  </si>
  <si>
    <t>RATEI E RISCONTI ATTIVI</t>
  </si>
  <si>
    <t>RATEI E RISCONTI PASSIVI</t>
  </si>
  <si>
    <t>Risconti passivi</t>
  </si>
  <si>
    <t>TOTALE PASSIVO E PATRIMONIO NETTO (A+B+C+D+E)</t>
  </si>
  <si>
    <t>Risconti attivi</t>
  </si>
  <si>
    <t>CONTO  ECONOMICO</t>
  </si>
  <si>
    <t>VALORE DELLA PRODUZIONE</t>
  </si>
  <si>
    <t>Contributi in c/esercizio</t>
  </si>
  <si>
    <t>COSTI DELLA PRODUZIONE</t>
  </si>
  <si>
    <t>Acquisti di beni</t>
  </si>
  <si>
    <t>d)</t>
  </si>
  <si>
    <t>Oneri diversi di gestione</t>
  </si>
  <si>
    <t>e)</t>
  </si>
  <si>
    <t>Variazione delle rimanenze</t>
  </si>
  <si>
    <t>PROVENTI E ONERI FINANZIARI</t>
  </si>
  <si>
    <t>RETTIFICHE DI VALORE DI ATTIVITA' FINANZIARIE</t>
  </si>
  <si>
    <t>Rivalutazioni</t>
  </si>
  <si>
    <t>Svalutazioni</t>
  </si>
  <si>
    <t>PROVENTI E ONERI STRAORDINARI</t>
  </si>
  <si>
    <t>Minusvalenze</t>
  </si>
  <si>
    <t>Plusvalenze</t>
  </si>
  <si>
    <t>Contributi in c/esercizio - per ricerca</t>
  </si>
  <si>
    <t>da Ministero della Salute per ricerca corrente</t>
  </si>
  <si>
    <t>da Ministero della Salute per ricerca finalizzata</t>
  </si>
  <si>
    <t>da privati</t>
  </si>
  <si>
    <t>Altri ricavi e proventi</t>
  </si>
  <si>
    <t>Acquisti di beni sanitari</t>
  </si>
  <si>
    <t>Acquisti di beni non sanitari</t>
  </si>
  <si>
    <t>f)</t>
  </si>
  <si>
    <t>g)</t>
  </si>
  <si>
    <t>h)</t>
  </si>
  <si>
    <t>i)</t>
  </si>
  <si>
    <t>j)</t>
  </si>
  <si>
    <t>k)</t>
  </si>
  <si>
    <t>Finanziamenti da Stato - altro</t>
  </si>
  <si>
    <t>Costi del personale</t>
  </si>
  <si>
    <t>Personale dirigente medico</t>
  </si>
  <si>
    <t>Personale dirigente ruolo sanitario non medico</t>
  </si>
  <si>
    <t>Personale comparto ruolo sanitario</t>
  </si>
  <si>
    <t>Personale dirigente altri ruoli</t>
  </si>
  <si>
    <t>Personale comparto altri ruoli</t>
  </si>
  <si>
    <t>Ammortamenti</t>
  </si>
  <si>
    <t>Accantonamenti</t>
  </si>
  <si>
    <t>Accantonamenti per rischi</t>
  </si>
  <si>
    <t>Altri accantonamenti</t>
  </si>
  <si>
    <t>Interessi passivi ed altri oneri finanziari</t>
  </si>
  <si>
    <t>Interessi attivi ed altri proventi finanziari</t>
  </si>
  <si>
    <t>Proventi straordinari</t>
  </si>
  <si>
    <t>Altri proventi straordinari</t>
  </si>
  <si>
    <t>Oneri straordinari</t>
  </si>
  <si>
    <t>Altri oneri straordinari</t>
  </si>
  <si>
    <t>DIFF. TRA VALORE E COSTI DELLA PRODUZIONE (A-B)</t>
  </si>
  <si>
    <t>RISULTATO PRIMA DELLE IMPOSTE (A-B+C+D+E)</t>
  </si>
  <si>
    <t>Y)</t>
  </si>
  <si>
    <t>IMPOSTE SUL REDDITO DELL'ESERCIZIO</t>
  </si>
  <si>
    <t>Totale Y)</t>
  </si>
  <si>
    <t>Totale E)</t>
  </si>
  <si>
    <t>Totale D)</t>
  </si>
  <si>
    <t>Totale C)</t>
  </si>
  <si>
    <t>Totale B)</t>
  </si>
  <si>
    <t>Totale A)</t>
  </si>
  <si>
    <t>Totale F)</t>
  </si>
  <si>
    <t>IRAP</t>
  </si>
  <si>
    <t>IRES</t>
  </si>
  <si>
    <t>Accantonamento a fondo imposte (accertamenti, condoni, ecc.)</t>
  </si>
  <si>
    <t>IRAP relativa a personale dipendente</t>
  </si>
  <si>
    <t>IRAP relativa ad attività commerciali</t>
  </si>
  <si>
    <t>IRAP relativa ad attività di libera professione (intramoenia)</t>
  </si>
  <si>
    <t>IRAP relativa a collaboratori e personale assimilato a lavoro dipendente</t>
  </si>
  <si>
    <t>UTILE (PERDITA) DELL'ESERCIZIO</t>
  </si>
  <si>
    <t>10)</t>
  </si>
  <si>
    <t>11)</t>
  </si>
  <si>
    <t>12)</t>
  </si>
  <si>
    <t>Mutui passivi</t>
  </si>
  <si>
    <t>Concorsi, recuperi e rimborsi</t>
  </si>
  <si>
    <t>Finanziamenti per beni di prima dotazione</t>
  </si>
  <si>
    <t>Finanziamenti per investimenti da rettifica contributi in conto esercizio</t>
  </si>
  <si>
    <t>Fondi da distribuire</t>
  </si>
  <si>
    <t>Ricavi per prestazioni sanitarie e sociosanitarie - altro</t>
  </si>
  <si>
    <t>Ricavi per prestazioni sanitarie e sociosanitarie - intramoenia</t>
  </si>
  <si>
    <t>Crediti v/aziende sanitarie pubbliche della Regione</t>
  </si>
  <si>
    <t>Crediti v/aziende sanitarie pubbliche fuori Regione</t>
  </si>
  <si>
    <t>Debiti v/aziende sanitarie pubbliche fuori Regione</t>
  </si>
  <si>
    <t>Finanziamenti da altri soggetti pubblici per investimenti</t>
  </si>
  <si>
    <t>Immobilizzazioni immateriali in corso e acconti</t>
  </si>
  <si>
    <t>Crediti v/Regione o Provincia Autonoma per spesa corrente</t>
  </si>
  <si>
    <t>Attività finanziarie che non costituiscono immobilizzazioni</t>
  </si>
  <si>
    <t>Beni in comodato</t>
  </si>
  <si>
    <t>Godimento di beni di terzi</t>
  </si>
  <si>
    <t>Finanziamenti da Stato per ricerca</t>
  </si>
  <si>
    <t>Riserve da donazioni e lasciti vincolati ad investimenti</t>
  </si>
  <si>
    <t>TFR personale dipendente</t>
  </si>
  <si>
    <t>DEBITI (con separata indicazione, per ciascuna voce, degli importi esigibili oltre l'esercizio successivo)</t>
  </si>
  <si>
    <t>Incrementi delle immobilizzazioni per lavori interni</t>
  </si>
  <si>
    <t>Contributi in c/esercizio - da Regione o Provincia Autonoma per quota F.S. regionale</t>
  </si>
  <si>
    <t>da Regione e altri soggetti pubblici</t>
  </si>
  <si>
    <t>Quota contributi in c/capitale imputata nell'esercizio</t>
  </si>
  <si>
    <t>Acquisti di servizi sanitari - Medicina di base</t>
  </si>
  <si>
    <t>Acquisti di servizi sanitari - Farmaceutica</t>
  </si>
  <si>
    <t>Acquisti di servizi non sanitari</t>
  </si>
  <si>
    <t>Ammortamenti immobilizzazioni immateriali</t>
  </si>
  <si>
    <t>Svalutazione delle immobilizzazioni e dei crediti</t>
  </si>
  <si>
    <t>Variazione delle rimanenze sanitarie</t>
  </si>
  <si>
    <t>Variazione delle rimanenze non sanitarie</t>
  </si>
  <si>
    <t>Crediti v/Stato - investimenti per ricerca</t>
  </si>
  <si>
    <t>Terreni disponibili</t>
  </si>
  <si>
    <t>Terreni indisponibili</t>
  </si>
  <si>
    <t>Altre immobilizzazioni materiali</t>
  </si>
  <si>
    <t>Rimanenze beni sanitari</t>
  </si>
  <si>
    <t>Rimanenze beni non sanitari</t>
  </si>
  <si>
    <t>Acconti per acquisti beni sanitari</t>
  </si>
  <si>
    <t>Acconti per acquisti beni non sanitari</t>
  </si>
  <si>
    <t>Crediti v/Ministero della Salute per ricerca corrente</t>
  </si>
  <si>
    <t>Crediti v/Ministero della Salute per ricerca finalizzata</t>
  </si>
  <si>
    <t>Crediti v/Regione o Provincia Autonoma per ricerca</t>
  </si>
  <si>
    <t>Altri titoli che non costituiscono immobilizzazioni</t>
  </si>
  <si>
    <t>Diritti di brevetto e di utilizzazione delle opere dell'ingegno</t>
  </si>
  <si>
    <t>Crediti v/società partecipate e/o enti dipendenti della Regione</t>
  </si>
  <si>
    <t>Debiti v/società partecipate e/o enti dipendenti della Regione</t>
  </si>
  <si>
    <t>Rettifica contributi c/esercizio per destinazione ad investimenti</t>
  </si>
  <si>
    <t>Utilizzo fondi per quote inutilizzate contributi vincolati di esercizi precedenti</t>
  </si>
  <si>
    <t>Accantonamenti per quote inutilizzate di contributi vincolati</t>
  </si>
  <si>
    <t>Crediti finanziari v/partecipate</t>
  </si>
  <si>
    <t>Titoli</t>
  </si>
  <si>
    <t>Crediti v/Stato - per ricerca</t>
  </si>
  <si>
    <t>Crediti v/prefetture</t>
  </si>
  <si>
    <t>Crediti v/aziende sanitarie pubbliche e acconto quota FSR da distribuire</t>
  </si>
  <si>
    <t>Crediti v/altri</t>
  </si>
  <si>
    <t>Tesoreria Unica</t>
  </si>
  <si>
    <t xml:space="preserve">Debiti v/aziende sanitarie pubbliche della Regione per finanziamento sanitario aggiuntivo corrente LEA </t>
  </si>
  <si>
    <t xml:space="preserve">Debiti v/aziende sanitarie pubbliche della Regione per finanziamento sanitario aggiuntivo corrente extra LEA </t>
  </si>
  <si>
    <t>Contributi da Regione o Prov. Aut. (extra fondo) - Risorse aggiuntive da bilancio a titolo di copertura LEA</t>
  </si>
  <si>
    <t>Contributi da Regione o Prov. Aut. (extra fondo) - Risorse aggiuntive da bilancio a titolo di copertura extra LEA</t>
  </si>
  <si>
    <t>Contributi da Regione o Prov. Aut. (extra fondo) - vincolati</t>
  </si>
  <si>
    <t>Acquisti prestazioni di distribuzione farmaci File F</t>
  </si>
  <si>
    <t>Acquisti prestazioni termali in convenzione</t>
  </si>
  <si>
    <t>Acquisti prestazioni di trasporto sanitario</t>
  </si>
  <si>
    <t>l)</t>
  </si>
  <si>
    <t>Acquisti prestazioni  socio-sanitarie a rilevanza sanitaria</t>
  </si>
  <si>
    <t>m)</t>
  </si>
  <si>
    <t>Compartecipazione al personale per att. Libero-prof. (intramoenia)</t>
  </si>
  <si>
    <t>n)</t>
  </si>
  <si>
    <t>Rimborsi Assegni e contributi sanitari</t>
  </si>
  <si>
    <t>o)</t>
  </si>
  <si>
    <t>p)</t>
  </si>
  <si>
    <t>q)</t>
  </si>
  <si>
    <t>Acquisti prestazioni di psichiatrica residenziale e semiresidenziale</t>
  </si>
  <si>
    <t>Altri servizi sanitari e sociosanitari a rilevanza sanitaria</t>
  </si>
  <si>
    <t>Costi per differenziale Tariffe TUC</t>
  </si>
  <si>
    <t>Acquisti di servizi sanitari per assitenza specialistica ambulatoriale</t>
  </si>
  <si>
    <r>
      <t xml:space="preserve">Acquisti di servizi sanitari </t>
    </r>
    <r>
      <rPr>
        <sz val="12"/>
        <rFont val="Garamond"/>
        <family val="1"/>
      </rPr>
      <t>per assistenza ospedaliera</t>
    </r>
  </si>
  <si>
    <t>Acquisti di servizi sanitari per assistenza protesica</t>
  </si>
  <si>
    <t>Acquisti di servizi sanitari per assistenza integrativa</t>
  </si>
  <si>
    <t>Acquisti di servizi sanitari per assistenza riabilitativa</t>
  </si>
  <si>
    <r>
      <t>Consulenze, collaborazioni, interinale, altre prestazioni di lavoro non sanitarie</t>
    </r>
    <r>
      <rPr>
        <sz val="12"/>
        <color indexed="10"/>
        <rFont val="Garamond"/>
        <family val="1"/>
      </rPr>
      <t xml:space="preserve"> </t>
    </r>
  </si>
  <si>
    <t>Formazione</t>
  </si>
  <si>
    <t>Manutenzione e riparazione</t>
  </si>
  <si>
    <t>Ammortamenti dei Fabbricati</t>
  </si>
  <si>
    <t>Ammortamenti delle altre immobilizzazioni materiali</t>
  </si>
  <si>
    <t xml:space="preserve">Accantonamenti per premio operosità </t>
  </si>
  <si>
    <t>Immobilizzazioni materiali in corso e acconti</t>
  </si>
  <si>
    <t xml:space="preserve">Crediti v/Stato per ricerca - altre Amministrazioni centrali </t>
  </si>
  <si>
    <t xml:space="preserve">a)  Crediti v/Regione o Provincia Autonoma per finanziamento sanitario ordinario corrente </t>
  </si>
  <si>
    <t>b)  Crediti v/Regione o Provincia Autonoma per finanziamento sanitario aggiuntivo corrente LEA</t>
  </si>
  <si>
    <t>c)  Crediti v/Regione o Provincia Autonoma per finanziamento sanitario aggiuntivo corrente extra LEA</t>
  </si>
  <si>
    <t>Finanziamenti da Stato ex art. 20 Legge 67/88</t>
  </si>
  <si>
    <t>Quota inutilizzata contributi di parte corrente vincolati</t>
  </si>
  <si>
    <t>Altri fondi oneri</t>
  </si>
  <si>
    <t>Debiti v/aziende sanitarie pubbliche della Regione per spesa corrente e mobilità</t>
  </si>
  <si>
    <t>Debiti v/aziende sanitarie pubbliche della Regione per versamenti a patrimonio netto</t>
  </si>
  <si>
    <r>
      <t xml:space="preserve">Crediti v/Stato per spesa corrente </t>
    </r>
    <r>
      <rPr>
        <sz val="11"/>
        <rFont val="Garamond"/>
        <family val="1"/>
      </rPr>
      <t>e acconti</t>
    </r>
  </si>
  <si>
    <t>Crediti v/Regione o Provincia Autonoma - patrimonio netto</t>
  </si>
  <si>
    <t>Debiti v/altri</t>
  </si>
  <si>
    <t>Contributi in c/esercizio - extra fondo</t>
  </si>
  <si>
    <t>Contributi da Regione o Prov. Aut. (extra fondo) - altro</t>
  </si>
  <si>
    <t>Contributi da aziende sanitarie pubbliche (extra fondo)</t>
  </si>
  <si>
    <t>Contributi da altri soggetti pubblici</t>
  </si>
  <si>
    <t>Contributi in c/esercizio - da privati</t>
  </si>
  <si>
    <t>Ricavi per prestazioni sanitarie e sociosanitarie a rilevanza sanitaria</t>
  </si>
  <si>
    <t>Ricavi per prestazioni sanitarie e sociosanitarie - ad aziende sanitarie pubbliche</t>
  </si>
  <si>
    <t>Compartecipazione alla spesa per prestazioni sanitarie (Ticket)</t>
  </si>
  <si>
    <t>Acquisti di servizi sanitari</t>
  </si>
  <si>
    <t>Consulenze, collaborazioni, interinale, altre prestazioni di lavoro sanitarie e sociosanitarie</t>
  </si>
  <si>
    <t>Servizi non sanitari</t>
  </si>
  <si>
    <r>
      <t>Immobilizzazioni finanziarie (</t>
    </r>
    <r>
      <rPr>
        <b/>
        <i/>
        <sz val="12"/>
        <rFont val="Garamond"/>
        <family val="1"/>
      </rPr>
      <t>con separata indicazione, per ciascuna voce dei crediti, degli importi esigibili entro l'esercizio successivo</t>
    </r>
    <r>
      <rPr>
        <b/>
        <sz val="12"/>
        <rFont val="Garamond"/>
        <family val="1"/>
      </rPr>
      <t>)</t>
    </r>
  </si>
  <si>
    <t>Crediti v/Regione o Provincia Autonoma per finanziamento per investimenti</t>
  </si>
  <si>
    <t>Crediti v/Regione o Provincia Autonoma per incremento fondo di dotazione</t>
  </si>
  <si>
    <t>Crediti v/Regione o Provincia Autonoma per ripiano perdite</t>
  </si>
  <si>
    <t>Crediti v/Regione o Provincia Autonoma per ricostituzione risorse da investimenti esercizi precedenti</t>
  </si>
  <si>
    <t>d)  Crediti v/Regione o Provincia Autonoma per spesa corrente - altro</t>
  </si>
  <si>
    <t>Debiti v/aziende sanitarie pubbliche della Regione per altre prestazioni</t>
  </si>
  <si>
    <t>Entro 12 mesi</t>
  </si>
  <si>
    <t>Oltre 12 mesi</t>
  </si>
  <si>
    <r>
      <t>Crediti (</t>
    </r>
    <r>
      <rPr>
        <b/>
        <i/>
        <sz val="12"/>
        <rFont val="Garamond"/>
        <family val="1"/>
      </rPr>
      <t>con separata indicazione, per ciascuna voce, degli importi esigibili  oltre l'esercizio successivo</t>
    </r>
    <r>
      <rPr>
        <b/>
        <sz val="12"/>
        <rFont val="Garamond"/>
        <family val="1"/>
      </rPr>
      <t>)</t>
    </r>
  </si>
  <si>
    <r>
      <t>S</t>
    </r>
    <r>
      <rPr>
        <b/>
        <sz val="12"/>
        <rFont val="Garamond"/>
        <family val="1"/>
      </rPr>
      <t>CHEMA</t>
    </r>
    <r>
      <rPr>
        <b/>
        <sz val="14"/>
        <rFont val="Garamond"/>
        <family val="1"/>
      </rPr>
      <t xml:space="preserve"> D</t>
    </r>
    <r>
      <rPr>
        <b/>
        <sz val="12"/>
        <rFont val="Garamond"/>
        <family val="1"/>
      </rPr>
      <t>I</t>
    </r>
    <r>
      <rPr>
        <b/>
        <sz val="14"/>
        <rFont val="Garamond"/>
        <family val="1"/>
      </rPr>
      <t xml:space="preserve"> B</t>
    </r>
    <r>
      <rPr>
        <b/>
        <sz val="12"/>
        <rFont val="Garamond"/>
        <family val="1"/>
      </rPr>
      <t>ILANCIO</t>
    </r>
    <r>
      <rPr>
        <b/>
        <sz val="14"/>
        <rFont val="Garamond"/>
        <family val="1"/>
      </rPr>
      <t xml:space="preserve">
</t>
    </r>
    <r>
      <rPr>
        <i/>
        <sz val="14"/>
        <rFont val="Garamond"/>
        <family val="1"/>
      </rPr>
      <t>Decreto Interministeriale 118/2011</t>
    </r>
  </si>
  <si>
    <t>VARIAZIONE 2012/2011</t>
  </si>
  <si>
    <r>
      <t>S</t>
    </r>
    <r>
      <rPr>
        <b/>
        <sz val="12"/>
        <rFont val="Garamond"/>
        <family val="1"/>
      </rPr>
      <t>CHEMA</t>
    </r>
    <r>
      <rPr>
        <b/>
        <sz val="14"/>
        <rFont val="Garamond"/>
        <family val="1"/>
      </rPr>
      <t xml:space="preserve"> D</t>
    </r>
    <r>
      <rPr>
        <b/>
        <sz val="12"/>
        <rFont val="Garamond"/>
        <family val="1"/>
      </rPr>
      <t xml:space="preserve">I </t>
    </r>
    <r>
      <rPr>
        <b/>
        <sz val="14"/>
        <rFont val="Garamond"/>
        <family val="1"/>
      </rPr>
      <t>B</t>
    </r>
    <r>
      <rPr>
        <b/>
        <sz val="12"/>
        <rFont val="Garamond"/>
        <family val="1"/>
      </rPr>
      <t>ILANCIO</t>
    </r>
    <r>
      <rPr>
        <b/>
        <sz val="14"/>
        <rFont val="Garamond"/>
        <family val="1"/>
      </rPr>
      <t xml:space="preserve">
</t>
    </r>
    <r>
      <rPr>
        <i/>
        <sz val="14"/>
        <rFont val="Garamond"/>
        <family val="1"/>
      </rPr>
      <t>Decreto Interministeriale 20/03/2013</t>
    </r>
  </si>
  <si>
    <t>Anno
2013</t>
  </si>
  <si>
    <t>Anno
2014</t>
  </si>
  <si>
    <t>verificare il valore ASReM in nota integrativa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</si>
</sst>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_(* #,##0_);_(* \(#,##0\);_(* &quot;-&quot;_);_(@_)"/>
    <numFmt numFmtId="167" formatCode="_-* #,##0_-;\-* #,##0_-;_-* &quot;-&quot;??_-;_-@_-"/>
    <numFmt numFmtId="168" formatCode="_ * #,##0_ ;_ * \-#,##0_ ;_ * &quot;-&quot;??_ ;_ @_ "/>
    <numFmt numFmtId="169" formatCode="0.0%"/>
    <numFmt numFmtId="170" formatCode="_ * #,##0.00_ ;_ * \-#,##0.00_ ;_ * &quot;-&quot;_ ;_ @_ "/>
  </numFmts>
  <fonts count="56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8"/>
      <name val="Tahoma"/>
      <family val="2"/>
    </font>
    <font>
      <b/>
      <sz val="16"/>
      <name val="Tahoma"/>
      <family val="2"/>
    </font>
    <font>
      <b/>
      <i/>
      <sz val="12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i/>
      <sz val="14"/>
      <name val="Tahoma"/>
      <family val="2"/>
    </font>
    <font>
      <i/>
      <sz val="11"/>
      <name val="Tahoma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Garamond"/>
      <family val="1"/>
    </font>
    <font>
      <b/>
      <i/>
      <sz val="10"/>
      <name val="Tahoma"/>
      <family val="2"/>
    </font>
    <font>
      <sz val="10"/>
      <name val="Arial"/>
      <family val="2"/>
    </font>
    <font>
      <i/>
      <sz val="12"/>
      <name val="Garamond"/>
      <family val="1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i/>
      <sz val="12"/>
      <name val="Garamond"/>
      <family val="1"/>
    </font>
    <font>
      <b/>
      <u/>
      <sz val="12"/>
      <name val="Garamond"/>
      <family val="1"/>
    </font>
    <font>
      <sz val="12"/>
      <name val="Times New Roman"/>
      <family val="1"/>
    </font>
    <font>
      <sz val="10"/>
      <name val="Arial"/>
      <family val="2"/>
    </font>
    <font>
      <i/>
      <sz val="14"/>
      <name val="Garamond"/>
      <family val="1"/>
    </font>
    <font>
      <sz val="10"/>
      <name val="Garamond"/>
      <family val="1"/>
    </font>
    <font>
      <sz val="12"/>
      <color indexed="10"/>
      <name val="Garamond"/>
      <family val="1"/>
    </font>
    <font>
      <b/>
      <u val="double"/>
      <sz val="12"/>
      <name val="Garamond"/>
      <family val="1"/>
    </font>
    <font>
      <sz val="11"/>
      <name val="Garamond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8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2" borderId="0" applyNumberFormat="0" applyBorder="0" applyAlignment="0" applyProtection="0"/>
    <xf numFmtId="0" fontId="16" fillId="5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7" fillId="10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10" borderId="0" applyNumberFormat="0" applyBorder="0" applyAlignment="0" applyProtection="0"/>
    <xf numFmtId="0" fontId="17" fillId="3" borderId="0" applyNumberFormat="0" applyBorder="0" applyAlignment="0" applyProtection="0"/>
    <xf numFmtId="0" fontId="18" fillId="2" borderId="1" applyNumberFormat="0" applyAlignment="0" applyProtection="0"/>
    <xf numFmtId="0" fontId="19" fillId="0" borderId="2" applyNumberFormat="0" applyFill="0" applyAlignment="0" applyProtection="0"/>
    <xf numFmtId="0" fontId="20" fillId="11" borderId="3" applyNumberFormat="0" applyAlignment="0" applyProtection="0"/>
    <xf numFmtId="0" fontId="17" fillId="10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0" borderId="0" applyNumberFormat="0" applyBorder="0" applyAlignment="0" applyProtection="0"/>
    <xf numFmtId="0" fontId="17" fillId="15" borderId="0" applyNumberFormat="0" applyBorder="0" applyAlignment="0" applyProtection="0"/>
    <xf numFmtId="166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21" fillId="8" borderId="0" applyNumberFormat="0" applyBorder="0" applyAlignment="0" applyProtection="0"/>
    <xf numFmtId="0" fontId="1" fillId="0" borderId="0"/>
    <xf numFmtId="0" fontId="34" fillId="0" borderId="0"/>
    <xf numFmtId="0" fontId="14" fillId="4" borderId="4" applyNumberFormat="0" applyFont="0" applyAlignment="0" applyProtection="0"/>
    <xf numFmtId="9" fontId="14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8" applyNumberFormat="0" applyFill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65" applyNumberFormat="0" applyFill="0" applyAlignment="0" applyProtection="0"/>
    <xf numFmtId="0" fontId="45" fillId="0" borderId="66" applyNumberFormat="0" applyFill="0" applyAlignment="0" applyProtection="0"/>
    <xf numFmtId="0" fontId="45" fillId="0" borderId="0" applyNumberFormat="0" applyFill="0" applyBorder="0" applyAlignment="0" applyProtection="0"/>
    <xf numFmtId="0" fontId="46" fillId="22" borderId="0" applyNumberFormat="0" applyBorder="0" applyAlignment="0" applyProtection="0"/>
    <xf numFmtId="0" fontId="47" fillId="23" borderId="0" applyNumberFormat="0" applyBorder="0" applyAlignment="0" applyProtection="0"/>
    <xf numFmtId="0" fontId="48" fillId="24" borderId="0" applyNumberFormat="0" applyBorder="0" applyAlignment="0" applyProtection="0"/>
    <xf numFmtId="0" fontId="49" fillId="21" borderId="63" applyNumberFormat="0" applyAlignment="0" applyProtection="0"/>
    <xf numFmtId="0" fontId="50" fillId="0" borderId="67" applyNumberFormat="0" applyFill="0" applyAlignment="0" applyProtection="0"/>
    <xf numFmtId="0" fontId="51" fillId="25" borderId="68" applyNumberFormat="0" applyAlignment="0" applyProtection="0"/>
    <xf numFmtId="0" fontId="52" fillId="0" borderId="0" applyNumberFormat="0" applyFill="0" applyBorder="0" applyAlignment="0" applyProtection="0"/>
    <xf numFmtId="0" fontId="41" fillId="26" borderId="69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70" applyNumberFormat="0" applyFill="0" applyAlignment="0" applyProtection="0"/>
    <xf numFmtId="0" fontId="55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55" fillId="42" borderId="0" applyNumberFormat="0" applyBorder="0" applyAlignment="0" applyProtection="0"/>
    <xf numFmtId="0" fontId="55" fillId="43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55" fillId="46" borderId="0" applyNumberFormat="0" applyBorder="0" applyAlignment="0" applyProtection="0"/>
    <xf numFmtId="0" fontId="55" fillId="47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55" fillId="50" borderId="0" applyNumberFormat="0" applyBorder="0" applyAlignment="0" applyProtection="0"/>
    <xf numFmtId="43" fontId="41" fillId="0" borderId="0" applyFont="0" applyFill="0" applyBorder="0" applyAlignment="0" applyProtection="0"/>
  </cellStyleXfs>
  <cellXfs count="331">
    <xf numFmtId="0" fontId="0" fillId="0" borderId="0" xfId="0"/>
    <xf numFmtId="0" fontId="7" fillId="18" borderId="0" xfId="36" applyFont="1" applyFill="1" applyAlignment="1">
      <alignment vertical="center"/>
    </xf>
    <xf numFmtId="0" fontId="7" fillId="18" borderId="0" xfId="36" applyFont="1" applyFill="1" applyBorder="1"/>
    <xf numFmtId="0" fontId="12" fillId="18" borderId="0" xfId="36" applyFont="1" applyFill="1"/>
    <xf numFmtId="4" fontId="13" fillId="18" borderId="9" xfId="31" applyNumberFormat="1" applyFont="1" applyFill="1" applyBorder="1" applyAlignment="1">
      <alignment horizontal="center" vertical="center" wrapText="1"/>
    </xf>
    <xf numFmtId="166" fontId="11" fillId="18" borderId="10" xfId="28" applyFont="1" applyFill="1" applyBorder="1" applyAlignment="1">
      <alignment horizontal="left" vertical="center"/>
    </xf>
    <xf numFmtId="168" fontId="11" fillId="18" borderId="11" xfId="30" applyNumberFormat="1" applyFont="1" applyFill="1" applyBorder="1" applyAlignment="1">
      <alignment horizontal="center" vertical="center"/>
    </xf>
    <xf numFmtId="0" fontId="11" fillId="18" borderId="0" xfId="36" applyFont="1" applyFill="1" applyAlignment="1">
      <alignment vertical="center"/>
    </xf>
    <xf numFmtId="166" fontId="11" fillId="18" borderId="0" xfId="28" applyFont="1" applyFill="1" applyBorder="1" applyAlignment="1">
      <alignment horizontal="right" vertical="center"/>
    </xf>
    <xf numFmtId="167" fontId="11" fillId="18" borderId="12" xfId="30" applyNumberFormat="1" applyFont="1" applyFill="1" applyBorder="1" applyAlignment="1">
      <alignment vertical="center"/>
    </xf>
    <xf numFmtId="168" fontId="11" fillId="18" borderId="12" xfId="30" applyNumberFormat="1" applyFont="1" applyFill="1" applyBorder="1" applyAlignment="1">
      <alignment horizontal="center" vertical="center"/>
    </xf>
    <xf numFmtId="0" fontId="12" fillId="18" borderId="0" xfId="36" applyFont="1" applyFill="1" applyBorder="1" applyAlignment="1">
      <alignment horizontal="right" vertical="center"/>
    </xf>
    <xf numFmtId="166" fontId="12" fillId="18" borderId="0" xfId="28" applyFont="1" applyFill="1" applyBorder="1" applyAlignment="1">
      <alignment horizontal="right" vertical="center"/>
    </xf>
    <xf numFmtId="167" fontId="12" fillId="18" borderId="12" xfId="30" applyNumberFormat="1" applyFont="1" applyFill="1" applyBorder="1" applyAlignment="1">
      <alignment vertical="center"/>
    </xf>
    <xf numFmtId="168" fontId="12" fillId="18" borderId="12" xfId="30" applyNumberFormat="1" applyFont="1" applyFill="1" applyBorder="1" applyAlignment="1">
      <alignment horizontal="center" vertical="center"/>
    </xf>
    <xf numFmtId="0" fontId="12" fillId="18" borderId="0" xfId="36" applyFont="1" applyFill="1" applyAlignment="1">
      <alignment vertical="center"/>
    </xf>
    <xf numFmtId="0" fontId="11" fillId="18" borderId="0" xfId="36" applyFont="1" applyFill="1" applyBorder="1" applyAlignment="1">
      <alignment horizontal="left" vertical="center"/>
    </xf>
    <xf numFmtId="164" fontId="11" fillId="18" borderId="11" xfId="31" applyNumberFormat="1" applyFont="1" applyFill="1" applyBorder="1" applyAlignment="1">
      <alignment vertical="center"/>
    </xf>
    <xf numFmtId="168" fontId="11" fillId="18" borderId="11" xfId="33" applyNumberFormat="1" applyFont="1" applyFill="1" applyBorder="1" applyAlignment="1">
      <alignment horizontal="center" vertical="center"/>
    </xf>
    <xf numFmtId="168" fontId="12" fillId="18" borderId="12" xfId="33" applyNumberFormat="1" applyFont="1" applyFill="1" applyBorder="1" applyAlignment="1">
      <alignment horizontal="center" vertical="center"/>
    </xf>
    <xf numFmtId="164" fontId="11" fillId="18" borderId="12" xfId="31" applyNumberFormat="1" applyFont="1" applyFill="1" applyBorder="1" applyAlignment="1">
      <alignment vertical="center"/>
    </xf>
    <xf numFmtId="168" fontId="11" fillId="18" borderId="12" xfId="33" applyNumberFormat="1" applyFont="1" applyFill="1" applyBorder="1" applyAlignment="1">
      <alignment horizontal="center" vertical="center"/>
    </xf>
    <xf numFmtId="0" fontId="11" fillId="18" borderId="0" xfId="36" applyFont="1" applyFill="1" applyAlignment="1">
      <alignment horizontal="center" vertical="center"/>
    </xf>
    <xf numFmtId="0" fontId="12" fillId="18" borderId="0" xfId="36" applyFont="1" applyFill="1" applyAlignment="1">
      <alignment horizontal="center" vertical="center"/>
    </xf>
    <xf numFmtId="170" fontId="12" fillId="18" borderId="0" xfId="31" applyNumberFormat="1" applyFont="1" applyFill="1"/>
    <xf numFmtId="168" fontId="11" fillId="19" borderId="9" xfId="30" applyNumberFormat="1" applyFont="1" applyFill="1" applyBorder="1" applyAlignment="1">
      <alignment horizontal="center" vertical="center"/>
    </xf>
    <xf numFmtId="166" fontId="11" fillId="19" borderId="13" xfId="28" applyFont="1" applyFill="1" applyBorder="1" applyAlignment="1">
      <alignment horizontal="left" vertical="center"/>
    </xf>
    <xf numFmtId="167" fontId="11" fillId="19" borderId="9" xfId="30" applyNumberFormat="1" applyFont="1" applyFill="1" applyBorder="1" applyAlignment="1">
      <alignment vertical="center"/>
    </xf>
    <xf numFmtId="166" fontId="12" fillId="20" borderId="14" xfId="28" applyFont="1" applyFill="1" applyBorder="1" applyAlignment="1">
      <alignment horizontal="right" vertical="center"/>
    </xf>
    <xf numFmtId="167" fontId="11" fillId="20" borderId="15" xfId="30" applyNumberFormat="1" applyFont="1" applyFill="1" applyBorder="1" applyAlignment="1">
      <alignment vertical="center"/>
    </xf>
    <xf numFmtId="168" fontId="11" fillId="20" borderId="15" xfId="30" applyNumberFormat="1" applyFont="1" applyFill="1" applyBorder="1" applyAlignment="1">
      <alignment horizontal="center" vertical="center"/>
    </xf>
    <xf numFmtId="0" fontId="8" fillId="18" borderId="0" xfId="36" applyFont="1" applyFill="1" applyBorder="1" applyAlignment="1">
      <alignment horizontal="center" vertical="center"/>
    </xf>
    <xf numFmtId="0" fontId="9" fillId="18" borderId="0" xfId="36" applyFont="1" applyFill="1" applyBorder="1" applyAlignment="1">
      <alignment horizontal="center" vertical="center"/>
    </xf>
    <xf numFmtId="4" fontId="13" fillId="18" borderId="16" xfId="31" applyNumberFormat="1" applyFont="1" applyFill="1" applyBorder="1" applyAlignment="1">
      <alignment horizontal="center" vertical="center" wrapText="1"/>
    </xf>
    <xf numFmtId="166" fontId="11" fillId="18" borderId="17" xfId="28" applyFont="1" applyFill="1" applyBorder="1" applyAlignment="1">
      <alignment horizontal="left" vertical="center"/>
    </xf>
    <xf numFmtId="169" fontId="11" fillId="18" borderId="18" xfId="39" applyNumberFormat="1" applyFont="1" applyFill="1" applyBorder="1" applyAlignment="1">
      <alignment horizontal="right" vertical="center"/>
    </xf>
    <xf numFmtId="166" fontId="11" fillId="18" borderId="19" xfId="28" applyFont="1" applyFill="1" applyBorder="1" applyAlignment="1">
      <alignment horizontal="left" vertical="center"/>
    </xf>
    <xf numFmtId="169" fontId="11" fillId="18" borderId="20" xfId="39" applyNumberFormat="1" applyFont="1" applyFill="1" applyBorder="1" applyAlignment="1">
      <alignment horizontal="right" vertical="center"/>
    </xf>
    <xf numFmtId="166" fontId="12" fillId="18" borderId="19" xfId="28" applyFont="1" applyFill="1" applyBorder="1" applyAlignment="1">
      <alignment horizontal="left" vertical="center"/>
    </xf>
    <xf numFmtId="169" fontId="12" fillId="18" borderId="20" xfId="39" applyNumberFormat="1" applyFont="1" applyFill="1" applyBorder="1" applyAlignment="1">
      <alignment horizontal="right" vertical="center"/>
    </xf>
    <xf numFmtId="0" fontId="12" fillId="18" borderId="19" xfId="36" applyFont="1" applyFill="1" applyBorder="1" applyAlignment="1">
      <alignment horizontal="center" vertical="center"/>
    </xf>
    <xf numFmtId="169" fontId="11" fillId="19" borderId="16" xfId="39" applyNumberFormat="1" applyFont="1" applyFill="1" applyBorder="1" applyAlignment="1">
      <alignment horizontal="right" vertical="center"/>
    </xf>
    <xf numFmtId="166" fontId="32" fillId="19" borderId="21" xfId="28" applyFont="1" applyFill="1" applyBorder="1" applyAlignment="1">
      <alignment horizontal="left" vertical="center"/>
    </xf>
    <xf numFmtId="0" fontId="33" fillId="20" borderId="22" xfId="36" applyFont="1" applyFill="1" applyBorder="1" applyAlignment="1">
      <alignment horizontal="left" vertical="center"/>
    </xf>
    <xf numFmtId="169" fontId="11" fillId="20" borderId="23" xfId="39" applyNumberFormat="1" applyFont="1" applyFill="1" applyBorder="1" applyAlignment="1">
      <alignment horizontal="right" vertical="center"/>
    </xf>
    <xf numFmtId="166" fontId="32" fillId="19" borderId="24" xfId="28" applyFont="1" applyFill="1" applyBorder="1" applyAlignment="1">
      <alignment horizontal="left" vertical="center"/>
    </xf>
    <xf numFmtId="167" fontId="11" fillId="19" borderId="25" xfId="30" applyNumberFormat="1" applyFont="1" applyFill="1" applyBorder="1" applyAlignment="1">
      <alignment vertical="center"/>
    </xf>
    <xf numFmtId="168" fontId="11" fillId="19" borderId="25" xfId="30" applyNumberFormat="1" applyFont="1" applyFill="1" applyBorder="1" applyAlignment="1">
      <alignment horizontal="center" vertical="center"/>
    </xf>
    <xf numFmtId="169" fontId="11" fillId="19" borderId="26" xfId="39" applyNumberFormat="1" applyFont="1" applyFill="1" applyBorder="1" applyAlignment="1">
      <alignment horizontal="right" vertical="center"/>
    </xf>
    <xf numFmtId="0" fontId="2" fillId="18" borderId="27" xfId="36" applyFont="1" applyFill="1" applyBorder="1" applyAlignment="1">
      <alignment horizontal="center" vertical="center" wrapText="1"/>
    </xf>
    <xf numFmtId="0" fontId="3" fillId="18" borderId="28" xfId="36" applyFont="1" applyFill="1" applyBorder="1" applyAlignment="1">
      <alignment horizontal="center" vertical="center"/>
    </xf>
    <xf numFmtId="0" fontId="3" fillId="18" borderId="29" xfId="36" applyFont="1" applyFill="1" applyBorder="1" applyAlignment="1">
      <alignment horizontal="center" vertical="center"/>
    </xf>
    <xf numFmtId="0" fontId="3" fillId="18" borderId="30" xfId="36" applyFont="1" applyFill="1" applyBorder="1" applyAlignment="1">
      <alignment horizontal="center" vertical="center"/>
    </xf>
    <xf numFmtId="0" fontId="7" fillId="18" borderId="0" xfId="37" applyFont="1" applyFill="1" applyAlignment="1">
      <alignment vertical="center"/>
    </xf>
    <xf numFmtId="0" fontId="8" fillId="18" borderId="0" xfId="37" applyFont="1" applyFill="1" applyAlignment="1">
      <alignment horizontal="center" vertical="center"/>
    </xf>
    <xf numFmtId="0" fontId="7" fillId="18" borderId="0" xfId="37" applyFont="1" applyFill="1"/>
    <xf numFmtId="0" fontId="12" fillId="18" borderId="0" xfId="37" applyFont="1" applyFill="1"/>
    <xf numFmtId="166" fontId="11" fillId="18" borderId="10" xfId="29" applyFont="1" applyFill="1" applyBorder="1" applyAlignment="1">
      <alignment horizontal="left" vertical="center"/>
    </xf>
    <xf numFmtId="166" fontId="11" fillId="18" borderId="31" xfId="29" applyFont="1" applyFill="1" applyBorder="1" applyAlignment="1">
      <alignment horizontal="left" vertical="center"/>
    </xf>
    <xf numFmtId="164" fontId="11" fillId="18" borderId="11" xfId="34" applyNumberFormat="1" applyFont="1" applyFill="1" applyBorder="1" applyAlignment="1">
      <alignment horizontal="center" vertical="center"/>
    </xf>
    <xf numFmtId="0" fontId="11" fillId="18" borderId="0" xfId="37" applyFont="1" applyFill="1" applyAlignment="1">
      <alignment vertical="center"/>
    </xf>
    <xf numFmtId="164" fontId="12" fillId="18" borderId="12" xfId="34" applyNumberFormat="1" applyFont="1" applyFill="1" applyBorder="1" applyAlignment="1">
      <alignment horizontal="center" vertical="center"/>
    </xf>
    <xf numFmtId="0" fontId="12" fillId="18" borderId="0" xfId="37" applyFont="1" applyFill="1" applyAlignment="1">
      <alignment vertical="center"/>
    </xf>
    <xf numFmtId="164" fontId="11" fillId="18" borderId="12" xfId="34" applyNumberFormat="1" applyFont="1" applyFill="1" applyBorder="1" applyAlignment="1">
      <alignment horizontal="center" vertical="center"/>
    </xf>
    <xf numFmtId="0" fontId="11" fillId="18" borderId="0" xfId="37" applyFont="1" applyFill="1" applyBorder="1" applyAlignment="1">
      <alignment vertical="center"/>
    </xf>
    <xf numFmtId="0" fontId="11" fillId="18" borderId="0" xfId="37" applyFont="1" applyFill="1" applyAlignment="1">
      <alignment horizontal="center" vertical="center"/>
    </xf>
    <xf numFmtId="0" fontId="12" fillId="18" borderId="0" xfId="37" applyFont="1" applyFill="1" applyAlignment="1">
      <alignment horizontal="center" vertical="center"/>
    </xf>
    <xf numFmtId="164" fontId="11" fillId="18" borderId="0" xfId="37" applyNumberFormat="1" applyFont="1" applyFill="1" applyAlignment="1">
      <alignment vertical="center"/>
    </xf>
    <xf numFmtId="169" fontId="11" fillId="18" borderId="0" xfId="40" applyNumberFormat="1" applyFont="1" applyFill="1" applyAlignment="1">
      <alignment vertical="center"/>
    </xf>
    <xf numFmtId="166" fontId="11" fillId="18" borderId="17" xfId="29" applyFont="1" applyFill="1" applyBorder="1" applyAlignment="1">
      <alignment horizontal="left" vertical="center"/>
    </xf>
    <xf numFmtId="169" fontId="11" fillId="18" borderId="18" xfId="40" applyNumberFormat="1" applyFont="1" applyFill="1" applyBorder="1" applyAlignment="1">
      <alignment horizontal="right" vertical="center"/>
    </xf>
    <xf numFmtId="169" fontId="12" fillId="18" borderId="20" xfId="40" applyNumberFormat="1" applyFont="1" applyFill="1" applyBorder="1" applyAlignment="1">
      <alignment horizontal="right" vertical="center"/>
    </xf>
    <xf numFmtId="169" fontId="11" fillId="18" borderId="20" xfId="40" applyNumberFormat="1" applyFont="1" applyFill="1" applyBorder="1" applyAlignment="1">
      <alignment horizontal="right" vertical="center"/>
    </xf>
    <xf numFmtId="164" fontId="12" fillId="18" borderId="32" xfId="34" applyNumberFormat="1" applyFont="1" applyFill="1" applyBorder="1" applyAlignment="1">
      <alignment horizontal="center" vertical="center"/>
    </xf>
    <xf numFmtId="169" fontId="11" fillId="18" borderId="33" xfId="40" applyNumberFormat="1" applyFont="1" applyFill="1" applyBorder="1" applyAlignment="1">
      <alignment horizontal="right" vertical="center"/>
    </xf>
    <xf numFmtId="164" fontId="11" fillId="19" borderId="9" xfId="32" applyNumberFormat="1" applyFont="1" applyFill="1" applyBorder="1" applyAlignment="1">
      <alignment vertical="center"/>
    </xf>
    <xf numFmtId="164" fontId="11" fillId="19" borderId="9" xfId="34" applyNumberFormat="1" applyFont="1" applyFill="1" applyBorder="1" applyAlignment="1">
      <alignment horizontal="center" vertical="center"/>
    </xf>
    <xf numFmtId="164" fontId="11" fillId="20" borderId="15" xfId="32" applyNumberFormat="1" applyFont="1" applyFill="1" applyBorder="1" applyAlignment="1">
      <alignment vertical="center"/>
    </xf>
    <xf numFmtId="164" fontId="11" fillId="20" borderId="15" xfId="34" applyNumberFormat="1" applyFont="1" applyFill="1" applyBorder="1" applyAlignment="1">
      <alignment horizontal="center" vertical="center"/>
    </xf>
    <xf numFmtId="169" fontId="11" fillId="20" borderId="23" xfId="40" applyNumberFormat="1" applyFont="1" applyFill="1" applyBorder="1" applyAlignment="1">
      <alignment horizontal="right" vertical="center"/>
    </xf>
    <xf numFmtId="164" fontId="11" fillId="18" borderId="34" xfId="34" applyNumberFormat="1" applyFont="1" applyFill="1" applyBorder="1" applyAlignment="1">
      <alignment horizontal="center" vertical="center"/>
    </xf>
    <xf numFmtId="169" fontId="11" fillId="18" borderId="35" xfId="40" applyNumberFormat="1" applyFont="1" applyFill="1" applyBorder="1" applyAlignment="1">
      <alignment horizontal="right" vertical="center"/>
    </xf>
    <xf numFmtId="169" fontId="11" fillId="19" borderId="16" xfId="40" applyNumberFormat="1" applyFont="1" applyFill="1" applyBorder="1" applyAlignment="1">
      <alignment horizontal="right" vertical="center"/>
    </xf>
    <xf numFmtId="0" fontId="11" fillId="18" borderId="19" xfId="36" applyFont="1" applyFill="1" applyBorder="1" applyAlignment="1">
      <alignment horizontal="center" vertical="center"/>
    </xf>
    <xf numFmtId="0" fontId="12" fillId="18" borderId="36" xfId="36" applyFont="1" applyFill="1" applyBorder="1" applyAlignment="1">
      <alignment horizontal="center" vertical="center"/>
    </xf>
    <xf numFmtId="166" fontId="12" fillId="18" borderId="37" xfId="28" applyFont="1" applyFill="1" applyBorder="1" applyAlignment="1">
      <alignment horizontal="right" vertical="center"/>
    </xf>
    <xf numFmtId="168" fontId="12" fillId="18" borderId="34" xfId="30" applyNumberFormat="1" applyFont="1" applyFill="1" applyBorder="1" applyAlignment="1">
      <alignment horizontal="center" vertical="center"/>
    </xf>
    <xf numFmtId="169" fontId="12" fillId="18" borderId="35" xfId="39" applyNumberFormat="1" applyFont="1" applyFill="1" applyBorder="1" applyAlignment="1">
      <alignment horizontal="right" vertical="center"/>
    </xf>
    <xf numFmtId="167" fontId="15" fillId="18" borderId="12" xfId="30" applyNumberFormat="1" applyFont="1" applyFill="1" applyBorder="1" applyAlignment="1">
      <alignment vertical="center"/>
    </xf>
    <xf numFmtId="168" fontId="15" fillId="18" borderId="12" xfId="30" applyNumberFormat="1" applyFont="1" applyFill="1" applyBorder="1" applyAlignment="1">
      <alignment horizontal="center" vertical="center"/>
    </xf>
    <xf numFmtId="169" fontId="15" fillId="18" borderId="20" xfId="39" applyNumberFormat="1" applyFont="1" applyFill="1" applyBorder="1" applyAlignment="1">
      <alignment horizontal="right" vertical="center"/>
    </xf>
    <xf numFmtId="49" fontId="12" fillId="18" borderId="0" xfId="28" applyNumberFormat="1" applyFont="1" applyFill="1" applyBorder="1" applyAlignment="1">
      <alignment horizontal="left" vertical="center"/>
    </xf>
    <xf numFmtId="49" fontId="12" fillId="18" borderId="38" xfId="28" applyNumberFormat="1" applyFont="1" applyFill="1" applyBorder="1" applyAlignment="1">
      <alignment horizontal="left" vertical="center"/>
    </xf>
    <xf numFmtId="49" fontId="11" fillId="18" borderId="0" xfId="28" applyNumberFormat="1" applyFont="1" applyFill="1" applyBorder="1" applyAlignment="1">
      <alignment horizontal="left" vertical="center"/>
    </xf>
    <xf numFmtId="49" fontId="11" fillId="18" borderId="38" xfId="28" applyNumberFormat="1" applyFont="1" applyFill="1" applyBorder="1" applyAlignment="1">
      <alignment horizontal="left" vertical="center"/>
    </xf>
    <xf numFmtId="49" fontId="15" fillId="18" borderId="0" xfId="28" applyNumberFormat="1" applyFont="1" applyFill="1" applyBorder="1" applyAlignment="1">
      <alignment horizontal="left" vertical="center"/>
    </xf>
    <xf numFmtId="49" fontId="11" fillId="18" borderId="19" xfId="29" applyNumberFormat="1" applyFont="1" applyFill="1" applyBorder="1" applyAlignment="1">
      <alignment horizontal="left" vertical="center"/>
    </xf>
    <xf numFmtId="49" fontId="11" fillId="18" borderId="0" xfId="29" applyNumberFormat="1" applyFont="1" applyFill="1" applyBorder="1" applyAlignment="1">
      <alignment horizontal="right" vertical="center"/>
    </xf>
    <xf numFmtId="49" fontId="11" fillId="18" borderId="0" xfId="29" applyNumberFormat="1" applyFont="1" applyFill="1" applyBorder="1" applyAlignment="1">
      <alignment horizontal="left" vertical="center"/>
    </xf>
    <xf numFmtId="49" fontId="11" fillId="18" borderId="38" xfId="29" applyNumberFormat="1" applyFont="1" applyFill="1" applyBorder="1" applyAlignment="1">
      <alignment horizontal="left" vertical="center"/>
    </xf>
    <xf numFmtId="49" fontId="12" fillId="18" borderId="19" xfId="29" applyNumberFormat="1" applyFont="1" applyFill="1" applyBorder="1" applyAlignment="1">
      <alignment horizontal="left" vertical="center"/>
    </xf>
    <xf numFmtId="49" fontId="12" fillId="18" borderId="0" xfId="29" applyNumberFormat="1" applyFont="1" applyFill="1" applyBorder="1" applyAlignment="1">
      <alignment horizontal="right" vertical="center"/>
    </xf>
    <xf numFmtId="49" fontId="12" fillId="18" borderId="0" xfId="29" applyNumberFormat="1" applyFont="1" applyFill="1" applyBorder="1" applyAlignment="1">
      <alignment horizontal="left" vertical="center"/>
    </xf>
    <xf numFmtId="49" fontId="12" fillId="18" borderId="38" xfId="29" applyNumberFormat="1" applyFont="1" applyFill="1" applyBorder="1" applyAlignment="1">
      <alignment horizontal="left" vertical="center"/>
    </xf>
    <xf numFmtId="49" fontId="12" fillId="18" borderId="38" xfId="37" applyNumberFormat="1" applyFont="1" applyFill="1" applyBorder="1" applyAlignment="1">
      <alignment horizontal="left" vertical="center"/>
    </xf>
    <xf numFmtId="49" fontId="15" fillId="18" borderId="38" xfId="29" applyNumberFormat="1" applyFont="1" applyFill="1" applyBorder="1" applyAlignment="1">
      <alignment horizontal="left" vertical="center"/>
    </xf>
    <xf numFmtId="49" fontId="11" fillId="18" borderId="19" xfId="37" applyNumberFormat="1" applyFont="1" applyFill="1" applyBorder="1" applyAlignment="1">
      <alignment horizontal="center" vertical="center"/>
    </xf>
    <xf numFmtId="49" fontId="11" fillId="19" borderId="21" xfId="37" applyNumberFormat="1" applyFont="1" applyFill="1" applyBorder="1" applyAlignment="1">
      <alignment horizontal="center" vertical="center"/>
    </xf>
    <xf numFmtId="49" fontId="12" fillId="18" borderId="19" xfId="37" applyNumberFormat="1" applyFont="1" applyFill="1" applyBorder="1" applyAlignment="1">
      <alignment horizontal="center" vertical="center"/>
    </xf>
    <xf numFmtId="49" fontId="11" fillId="18" borderId="0" xfId="37" applyNumberFormat="1" applyFont="1" applyFill="1" applyBorder="1" applyAlignment="1">
      <alignment horizontal="left" vertical="center"/>
    </xf>
    <xf numFmtId="49" fontId="11" fillId="18" borderId="0" xfId="37" applyNumberFormat="1" applyFont="1" applyFill="1" applyBorder="1" applyAlignment="1">
      <alignment horizontal="center" vertical="center"/>
    </xf>
    <xf numFmtId="49" fontId="11" fillId="18" borderId="38" xfId="37" applyNumberFormat="1" applyFont="1" applyFill="1" applyBorder="1" applyAlignment="1">
      <alignment horizontal="center" vertical="center"/>
    </xf>
    <xf numFmtId="49" fontId="11" fillId="18" borderId="0" xfId="29" applyNumberFormat="1" applyFont="1" applyFill="1" applyBorder="1" applyAlignment="1">
      <alignment horizontal="center" vertical="center"/>
    </xf>
    <xf numFmtId="49" fontId="12" fillId="18" borderId="0" xfId="37" applyNumberFormat="1" applyFont="1" applyFill="1" applyBorder="1" applyAlignment="1">
      <alignment horizontal="center" vertical="center"/>
    </xf>
    <xf numFmtId="49" fontId="12" fillId="18" borderId="0" xfId="37" applyNumberFormat="1" applyFont="1" applyFill="1" applyBorder="1" applyAlignment="1">
      <alignment horizontal="right" vertical="center"/>
    </xf>
    <xf numFmtId="49" fontId="12" fillId="18" borderId="0" xfId="37" applyNumberFormat="1" applyFont="1" applyFill="1" applyBorder="1" applyAlignment="1">
      <alignment horizontal="left" vertical="center"/>
    </xf>
    <xf numFmtId="49" fontId="11" fillId="18" borderId="0" xfId="37" applyNumberFormat="1" applyFont="1" applyFill="1" applyBorder="1" applyAlignment="1">
      <alignment vertical="center"/>
    </xf>
    <xf numFmtId="49" fontId="11" fillId="18" borderId="38" xfId="37" applyNumberFormat="1" applyFont="1" applyFill="1" applyBorder="1" applyAlignment="1">
      <alignment vertical="center"/>
    </xf>
    <xf numFmtId="49" fontId="12" fillId="18" borderId="0" xfId="37" applyNumberFormat="1" applyFont="1" applyFill="1" applyBorder="1" applyAlignment="1">
      <alignment vertical="center"/>
    </xf>
    <xf numFmtId="49" fontId="12" fillId="18" borderId="38" xfId="37" applyNumberFormat="1" applyFont="1" applyFill="1" applyBorder="1" applyAlignment="1">
      <alignment vertical="center"/>
    </xf>
    <xf numFmtId="49" fontId="12" fillId="18" borderId="19" xfId="37" applyNumberFormat="1" applyFont="1" applyFill="1" applyBorder="1" applyAlignment="1">
      <alignment horizontal="left" vertical="center"/>
    </xf>
    <xf numFmtId="49" fontId="11" fillId="18" borderId="36" xfId="29" applyNumberFormat="1" applyFont="1" applyFill="1" applyBorder="1" applyAlignment="1">
      <alignment horizontal="left" vertical="center"/>
    </xf>
    <xf numFmtId="49" fontId="11" fillId="18" borderId="37" xfId="37" applyNumberFormat="1" applyFont="1" applyFill="1" applyBorder="1" applyAlignment="1">
      <alignment horizontal="center" vertical="center"/>
    </xf>
    <xf numFmtId="167" fontId="11" fillId="18" borderId="0" xfId="36" applyNumberFormat="1" applyFont="1" applyFill="1" applyAlignment="1">
      <alignment vertical="center"/>
    </xf>
    <xf numFmtId="49" fontId="11" fillId="18" borderId="37" xfId="37" applyNumberFormat="1" applyFont="1" applyFill="1" applyBorder="1" applyAlignment="1">
      <alignment horizontal="left" vertical="center"/>
    </xf>
    <xf numFmtId="49" fontId="11" fillId="18" borderId="37" xfId="37" applyNumberFormat="1" applyFont="1" applyFill="1" applyBorder="1" applyAlignment="1">
      <alignment vertical="center"/>
    </xf>
    <xf numFmtId="49" fontId="11" fillId="18" borderId="39" xfId="37" applyNumberFormat="1" applyFont="1" applyFill="1" applyBorder="1" applyAlignment="1">
      <alignment vertical="center"/>
    </xf>
    <xf numFmtId="49" fontId="11" fillId="18" borderId="29" xfId="37" applyNumberFormat="1" applyFont="1" applyFill="1" applyBorder="1" applyAlignment="1">
      <alignment horizontal="center" vertical="center"/>
    </xf>
    <xf numFmtId="49" fontId="11" fillId="18" borderId="30" xfId="37" applyNumberFormat="1" applyFont="1" applyFill="1" applyBorder="1" applyAlignment="1">
      <alignment horizontal="center" vertical="center"/>
    </xf>
    <xf numFmtId="49" fontId="12" fillId="18" borderId="30" xfId="37" applyNumberFormat="1" applyFont="1" applyFill="1" applyBorder="1" applyAlignment="1">
      <alignment horizontal="center" vertical="center"/>
    </xf>
    <xf numFmtId="49" fontId="12" fillId="18" borderId="30" xfId="37" applyNumberFormat="1" applyFont="1" applyFill="1" applyBorder="1" applyAlignment="1">
      <alignment vertical="center"/>
    </xf>
    <xf numFmtId="49" fontId="12" fillId="18" borderId="40" xfId="37" applyNumberFormat="1" applyFont="1" applyFill="1" applyBorder="1" applyAlignment="1">
      <alignment vertical="center"/>
    </xf>
    <xf numFmtId="49" fontId="11" fillId="18" borderId="0" xfId="37" applyNumberFormat="1" applyFont="1" applyFill="1" applyAlignment="1">
      <alignment horizontal="center" vertical="center"/>
    </xf>
    <xf numFmtId="49" fontId="12" fillId="18" borderId="0" xfId="37" applyNumberFormat="1" applyFont="1" applyFill="1" applyAlignment="1">
      <alignment horizontal="center" vertical="center"/>
    </xf>
    <xf numFmtId="49" fontId="12" fillId="18" borderId="0" xfId="37" applyNumberFormat="1" applyFont="1" applyFill="1" applyAlignment="1">
      <alignment vertical="center"/>
    </xf>
    <xf numFmtId="49" fontId="12" fillId="18" borderId="0" xfId="37" applyNumberFormat="1" applyFont="1" applyFill="1"/>
    <xf numFmtId="49" fontId="12" fillId="18" borderId="0" xfId="28" applyNumberFormat="1" applyFont="1" applyFill="1" applyBorder="1" applyAlignment="1">
      <alignment horizontal="right" vertical="center"/>
    </xf>
    <xf numFmtId="49" fontId="11" fillId="18" borderId="0" xfId="28" applyNumberFormat="1" applyFont="1" applyFill="1" applyBorder="1" applyAlignment="1">
      <alignment horizontal="right" vertical="center"/>
    </xf>
    <xf numFmtId="49" fontId="12" fillId="18" borderId="0" xfId="36" applyNumberFormat="1" applyFont="1" applyFill="1" applyBorder="1" applyAlignment="1">
      <alignment vertical="center"/>
    </xf>
    <xf numFmtId="49" fontId="11" fillId="19" borderId="13" xfId="28" applyNumberFormat="1" applyFont="1" applyFill="1" applyBorder="1" applyAlignment="1">
      <alignment horizontal="left" vertical="center"/>
    </xf>
    <xf numFmtId="49" fontId="11" fillId="19" borderId="41" xfId="28" applyNumberFormat="1" applyFont="1" applyFill="1" applyBorder="1" applyAlignment="1">
      <alignment horizontal="left" vertical="center"/>
    </xf>
    <xf numFmtId="49" fontId="11" fillId="18" borderId="0" xfId="36" applyNumberFormat="1" applyFont="1" applyFill="1" applyBorder="1" applyAlignment="1">
      <alignment horizontal="left" vertical="center"/>
    </xf>
    <xf numFmtId="49" fontId="11" fillId="18" borderId="0" xfId="36" applyNumberFormat="1" applyFont="1" applyFill="1" applyBorder="1" applyAlignment="1">
      <alignment vertical="center"/>
    </xf>
    <xf numFmtId="49" fontId="11" fillId="18" borderId="42" xfId="28" applyNumberFormat="1" applyFont="1" applyFill="1" applyBorder="1" applyAlignment="1">
      <alignment horizontal="right" vertical="center"/>
    </xf>
    <xf numFmtId="49" fontId="11" fillId="18" borderId="42" xfId="28" applyNumberFormat="1" applyFont="1" applyFill="1" applyBorder="1" applyAlignment="1">
      <alignment horizontal="left" vertical="center"/>
    </xf>
    <xf numFmtId="49" fontId="11" fillId="18" borderId="43" xfId="28" applyNumberFormat="1" applyFont="1" applyFill="1" applyBorder="1" applyAlignment="1">
      <alignment horizontal="left" vertical="center"/>
    </xf>
    <xf numFmtId="49" fontId="11" fillId="18" borderId="0" xfId="36" applyNumberFormat="1" applyFont="1" applyFill="1" applyBorder="1" applyAlignment="1">
      <alignment horizontal="center" vertical="center"/>
    </xf>
    <xf numFmtId="49" fontId="12" fillId="20" borderId="14" xfId="28" applyNumberFormat="1" applyFont="1" applyFill="1" applyBorder="1" applyAlignment="1">
      <alignment horizontal="right" vertical="center"/>
    </xf>
    <xf numFmtId="49" fontId="12" fillId="20" borderId="14" xfId="36" applyNumberFormat="1" applyFont="1" applyFill="1" applyBorder="1" applyAlignment="1">
      <alignment vertical="center"/>
    </xf>
    <xf numFmtId="49" fontId="12" fillId="20" borderId="14" xfId="36" applyNumberFormat="1" applyFont="1" applyFill="1" applyBorder="1" applyAlignment="1">
      <alignment horizontal="center" vertical="center"/>
    </xf>
    <xf numFmtId="49" fontId="12" fillId="18" borderId="0" xfId="36" applyNumberFormat="1" applyFont="1" applyFill="1" applyBorder="1" applyAlignment="1">
      <alignment horizontal="center" vertical="center"/>
    </xf>
    <xf numFmtId="49" fontId="11" fillId="19" borderId="44" xfId="28" applyNumberFormat="1" applyFont="1" applyFill="1" applyBorder="1" applyAlignment="1">
      <alignment horizontal="left" vertical="center"/>
    </xf>
    <xf numFmtId="49" fontId="12" fillId="18" borderId="37" xfId="28" applyNumberFormat="1" applyFont="1" applyFill="1" applyBorder="1" applyAlignment="1">
      <alignment horizontal="left" vertical="center"/>
    </xf>
    <xf numFmtId="49" fontId="12" fillId="18" borderId="0" xfId="36" applyNumberFormat="1" applyFont="1" applyFill="1" applyAlignment="1">
      <alignment horizontal="center" vertical="center"/>
    </xf>
    <xf numFmtId="49" fontId="12" fillId="18" borderId="0" xfId="36" applyNumberFormat="1" applyFont="1" applyFill="1"/>
    <xf numFmtId="49" fontId="15" fillId="18" borderId="0" xfId="29" applyNumberFormat="1" applyFont="1" applyFill="1" applyBorder="1" applyAlignment="1">
      <alignment horizontal="left" vertical="center"/>
    </xf>
    <xf numFmtId="164" fontId="15" fillId="18" borderId="12" xfId="34" applyNumberFormat="1" applyFont="1" applyFill="1" applyBorder="1" applyAlignment="1">
      <alignment horizontal="center" vertical="center"/>
    </xf>
    <xf numFmtId="169" fontId="15" fillId="18" borderId="20" xfId="40" applyNumberFormat="1" applyFont="1" applyFill="1" applyBorder="1" applyAlignment="1">
      <alignment horizontal="right" vertical="center"/>
    </xf>
    <xf numFmtId="49" fontId="15" fillId="0" borderId="38" xfId="28" applyNumberFormat="1" applyFont="1" applyFill="1" applyBorder="1" applyAlignment="1">
      <alignment horizontal="left" vertical="center" wrapText="1"/>
    </xf>
    <xf numFmtId="49" fontId="11" fillId="18" borderId="0" xfId="36" applyNumberFormat="1" applyFont="1" applyFill="1" applyBorder="1" applyAlignment="1">
      <alignment horizontal="left" vertical="center" wrapText="1"/>
    </xf>
    <xf numFmtId="0" fontId="15" fillId="18" borderId="19" xfId="36" applyFont="1" applyFill="1" applyBorder="1" applyAlignment="1">
      <alignment horizontal="center" vertical="center"/>
    </xf>
    <xf numFmtId="0" fontId="15" fillId="18" borderId="0" xfId="36" applyFont="1" applyFill="1" applyBorder="1" applyAlignment="1">
      <alignment horizontal="right" vertical="center"/>
    </xf>
    <xf numFmtId="49" fontId="15" fillId="18" borderId="0" xfId="36" applyNumberFormat="1" applyFont="1" applyFill="1" applyBorder="1" applyAlignment="1">
      <alignment vertical="center"/>
    </xf>
    <xf numFmtId="49" fontId="15" fillId="18" borderId="0" xfId="28" applyNumberFormat="1" applyFont="1" applyFill="1" applyBorder="1" applyAlignment="1">
      <alignment horizontal="right" vertical="center"/>
    </xf>
    <xf numFmtId="49" fontId="15" fillId="18" borderId="38" xfId="28" applyNumberFormat="1" applyFont="1" applyFill="1" applyBorder="1" applyAlignment="1">
      <alignment horizontal="left" vertical="center"/>
    </xf>
    <xf numFmtId="0" fontId="15" fillId="18" borderId="0" xfId="36" applyFont="1" applyFill="1" applyAlignment="1">
      <alignment vertical="center"/>
    </xf>
    <xf numFmtId="49" fontId="12" fillId="18" borderId="0" xfId="36" applyNumberFormat="1" applyFont="1" applyFill="1" applyBorder="1"/>
    <xf numFmtId="167" fontId="37" fillId="18" borderId="12" xfId="30" applyNumberFormat="1" applyFont="1" applyFill="1" applyBorder="1" applyAlignment="1">
      <alignment vertical="center"/>
    </xf>
    <xf numFmtId="49" fontId="39" fillId="18" borderId="0" xfId="37" applyNumberFormat="1" applyFont="1" applyFill="1" applyBorder="1" applyAlignment="1">
      <alignment vertical="center"/>
    </xf>
    <xf numFmtId="49" fontId="39" fillId="18" borderId="0" xfId="37" applyNumberFormat="1" applyFont="1" applyFill="1" applyBorder="1" applyAlignment="1">
      <alignment horizontal="center" vertical="center"/>
    </xf>
    <xf numFmtId="49" fontId="39" fillId="18" borderId="38" xfId="37" applyNumberFormat="1" applyFont="1" applyFill="1" applyBorder="1" applyAlignment="1">
      <alignment vertical="center"/>
    </xf>
    <xf numFmtId="49" fontId="39" fillId="18" borderId="0" xfId="37" applyNumberFormat="1" applyFont="1" applyFill="1" applyBorder="1" applyAlignment="1">
      <alignment horizontal="left" vertical="center"/>
    </xf>
    <xf numFmtId="166" fontId="12" fillId="0" borderId="19" xfId="28" applyFont="1" applyFill="1" applyBorder="1" applyAlignment="1">
      <alignment horizontal="left" vertical="center"/>
    </xf>
    <xf numFmtId="49" fontId="12" fillId="0" borderId="0" xfId="28" applyNumberFormat="1" applyFont="1" applyFill="1" applyBorder="1" applyAlignment="1">
      <alignment horizontal="right" vertical="center"/>
    </xf>
    <xf numFmtId="49" fontId="15" fillId="0" borderId="0" xfId="28" applyNumberFormat="1" applyFont="1" applyFill="1" applyBorder="1" applyAlignment="1">
      <alignment horizontal="left" vertical="center"/>
    </xf>
    <xf numFmtId="49" fontId="12" fillId="0" borderId="38" xfId="28" applyNumberFormat="1" applyFont="1" applyFill="1" applyBorder="1" applyAlignment="1">
      <alignment horizontal="left" vertical="center"/>
    </xf>
    <xf numFmtId="0" fontId="12" fillId="0" borderId="0" xfId="36" applyFont="1" applyFill="1" applyAlignment="1">
      <alignment vertical="center"/>
    </xf>
    <xf numFmtId="167" fontId="12" fillId="0" borderId="12" xfId="30" applyNumberFormat="1" applyFont="1" applyFill="1" applyBorder="1" applyAlignment="1">
      <alignment vertical="center"/>
    </xf>
    <xf numFmtId="49" fontId="15" fillId="0" borderId="38" xfId="28" applyNumberFormat="1" applyFont="1" applyFill="1" applyBorder="1" applyAlignment="1">
      <alignment horizontal="left" vertical="center"/>
    </xf>
    <xf numFmtId="166" fontId="11" fillId="19" borderId="44" xfId="28" applyFont="1" applyFill="1" applyBorder="1" applyAlignment="1">
      <alignment horizontal="left" vertical="center"/>
    </xf>
    <xf numFmtId="164" fontId="11" fillId="0" borderId="12" xfId="31" applyNumberFormat="1" applyFont="1" applyFill="1" applyBorder="1" applyAlignment="1">
      <alignment vertical="center"/>
    </xf>
    <xf numFmtId="49" fontId="15" fillId="0" borderId="0" xfId="28" applyNumberFormat="1" applyFont="1" applyFill="1" applyBorder="1" applyAlignment="1">
      <alignment horizontal="right" vertical="center"/>
    </xf>
    <xf numFmtId="49" fontId="12" fillId="0" borderId="19" xfId="29" applyNumberFormat="1" applyFont="1" applyFill="1" applyBorder="1" applyAlignment="1">
      <alignment horizontal="left" vertical="center"/>
    </xf>
    <xf numFmtId="49" fontId="12" fillId="0" borderId="0" xfId="29" applyNumberFormat="1" applyFont="1" applyFill="1" applyBorder="1" applyAlignment="1">
      <alignment horizontal="right" vertical="center"/>
    </xf>
    <xf numFmtId="49" fontId="12" fillId="0" borderId="0" xfId="29" applyNumberFormat="1" applyFont="1" applyFill="1" applyBorder="1" applyAlignment="1">
      <alignment horizontal="left" vertical="center"/>
    </xf>
    <xf numFmtId="49" fontId="15" fillId="0" borderId="0" xfId="29" applyNumberFormat="1" applyFont="1" applyFill="1" applyBorder="1" applyAlignment="1">
      <alignment horizontal="left" vertical="center"/>
    </xf>
    <xf numFmtId="49" fontId="15" fillId="0" borderId="38" xfId="29" applyNumberFormat="1" applyFont="1" applyFill="1" applyBorder="1" applyAlignment="1">
      <alignment horizontal="left" vertical="center"/>
    </xf>
    <xf numFmtId="164" fontId="12" fillId="0" borderId="12" xfId="34" applyNumberFormat="1" applyFont="1" applyFill="1" applyBorder="1" applyAlignment="1">
      <alignment horizontal="center" vertical="center"/>
    </xf>
    <xf numFmtId="169" fontId="12" fillId="0" borderId="20" xfId="40" applyNumberFormat="1" applyFont="1" applyFill="1" applyBorder="1" applyAlignment="1">
      <alignment horizontal="right" vertical="center"/>
    </xf>
    <xf numFmtId="0" fontId="12" fillId="0" borderId="0" xfId="37" applyFont="1" applyFill="1" applyAlignment="1">
      <alignment vertical="center"/>
    </xf>
    <xf numFmtId="49" fontId="39" fillId="18" borderId="0" xfId="29" applyNumberFormat="1" applyFont="1" applyFill="1" applyBorder="1" applyAlignment="1">
      <alignment horizontal="right" vertical="center"/>
    </xf>
    <xf numFmtId="166" fontId="32" fillId="19" borderId="45" xfId="28" applyFont="1" applyFill="1" applyBorder="1" applyAlignment="1">
      <alignment horizontal="left" vertical="center"/>
    </xf>
    <xf numFmtId="49" fontId="11" fillId="18" borderId="0" xfId="29" applyNumberFormat="1" applyFont="1" applyFill="1" applyBorder="1" applyAlignment="1">
      <alignment vertical="center" wrapText="1"/>
    </xf>
    <xf numFmtId="49" fontId="11" fillId="18" borderId="38" xfId="29" applyNumberFormat="1" applyFont="1" applyFill="1" applyBorder="1" applyAlignment="1">
      <alignment vertical="center" wrapText="1"/>
    </xf>
    <xf numFmtId="49" fontId="11" fillId="18" borderId="0" xfId="29" applyNumberFormat="1" applyFont="1" applyFill="1" applyBorder="1" applyAlignment="1">
      <alignment vertical="center"/>
    </xf>
    <xf numFmtId="168" fontId="11" fillId="0" borderId="12" xfId="33" applyNumberFormat="1" applyFont="1" applyFill="1" applyBorder="1" applyAlignment="1">
      <alignment horizontal="center" vertical="center"/>
    </xf>
    <xf numFmtId="169" fontId="11" fillId="0" borderId="20" xfId="39" applyNumberFormat="1" applyFont="1" applyFill="1" applyBorder="1" applyAlignment="1">
      <alignment horizontal="right" vertical="center"/>
    </xf>
    <xf numFmtId="0" fontId="12" fillId="0" borderId="0" xfId="36" applyFont="1" applyFill="1" applyBorder="1" applyAlignment="1">
      <alignment horizontal="right" vertical="center"/>
    </xf>
    <xf numFmtId="49" fontId="12" fillId="0" borderId="0" xfId="36" applyNumberFormat="1" applyFont="1" applyFill="1" applyBorder="1" applyAlignment="1">
      <alignment vertical="center"/>
    </xf>
    <xf numFmtId="49" fontId="12" fillId="0" borderId="0" xfId="28" applyNumberFormat="1" applyFont="1" applyFill="1" applyBorder="1" applyAlignment="1">
      <alignment horizontal="left" vertical="center"/>
    </xf>
    <xf numFmtId="167" fontId="37" fillId="0" borderId="12" xfId="30" applyNumberFormat="1" applyFont="1" applyFill="1" applyBorder="1" applyAlignment="1">
      <alignment vertical="center"/>
    </xf>
    <xf numFmtId="168" fontId="12" fillId="0" borderId="12" xfId="30" applyNumberFormat="1" applyFont="1" applyFill="1" applyBorder="1" applyAlignment="1">
      <alignment horizontal="center" vertical="center"/>
    </xf>
    <xf numFmtId="169" fontId="12" fillId="0" borderId="20" xfId="39" applyNumberFormat="1" applyFont="1" applyFill="1" applyBorder="1" applyAlignment="1">
      <alignment horizontal="right" vertical="center"/>
    </xf>
    <xf numFmtId="167" fontId="11" fillId="18" borderId="31" xfId="30" applyNumberFormat="1" applyFont="1" applyFill="1" applyBorder="1" applyAlignment="1">
      <alignment vertical="center"/>
    </xf>
    <xf numFmtId="167" fontId="11" fillId="18" borderId="38" xfId="30" applyNumberFormat="1" applyFont="1" applyFill="1" applyBorder="1" applyAlignment="1">
      <alignment vertical="center"/>
    </xf>
    <xf numFmtId="167" fontId="12" fillId="18" borderId="38" xfId="30" applyNumberFormat="1" applyFont="1" applyFill="1" applyBorder="1" applyAlignment="1">
      <alignment vertical="center"/>
    </xf>
    <xf numFmtId="167" fontId="15" fillId="18" borderId="38" xfId="30" applyNumberFormat="1" applyFont="1" applyFill="1" applyBorder="1" applyAlignment="1">
      <alignment vertical="center"/>
    </xf>
    <xf numFmtId="167" fontId="12" fillId="18" borderId="0" xfId="30" applyNumberFormat="1" applyFont="1" applyFill="1" applyBorder="1" applyAlignment="1">
      <alignment vertical="center"/>
    </xf>
    <xf numFmtId="167" fontId="11" fillId="19" borderId="41" xfId="30" applyNumberFormat="1" applyFont="1" applyFill="1" applyBorder="1" applyAlignment="1">
      <alignment vertical="center"/>
    </xf>
    <xf numFmtId="167" fontId="11" fillId="20" borderId="46" xfId="30" applyNumberFormat="1" applyFont="1" applyFill="1" applyBorder="1" applyAlignment="1">
      <alignment vertical="center"/>
    </xf>
    <xf numFmtId="167" fontId="12" fillId="18" borderId="39" xfId="30" applyNumberFormat="1" applyFont="1" applyFill="1" applyBorder="1" applyAlignment="1">
      <alignment vertical="center"/>
    </xf>
    <xf numFmtId="167" fontId="11" fillId="19" borderId="47" xfId="30" applyNumberFormat="1" applyFont="1" applyFill="1" applyBorder="1" applyAlignment="1">
      <alignment vertical="center"/>
    </xf>
    <xf numFmtId="167" fontId="11" fillId="18" borderId="9" xfId="30" applyNumberFormat="1" applyFont="1" applyFill="1" applyBorder="1" applyAlignment="1">
      <alignment vertical="center"/>
    </xf>
    <xf numFmtId="167" fontId="15" fillId="18" borderId="48" xfId="30" applyNumberFormat="1" applyFont="1" applyFill="1" applyBorder="1" applyAlignment="1">
      <alignment vertical="center"/>
    </xf>
    <xf numFmtId="167" fontId="15" fillId="18" borderId="43" xfId="30" applyNumberFormat="1" applyFont="1" applyFill="1" applyBorder="1" applyAlignment="1">
      <alignment vertical="center"/>
    </xf>
    <xf numFmtId="167" fontId="11" fillId="18" borderId="10" xfId="30" applyNumberFormat="1" applyFont="1" applyFill="1" applyBorder="1" applyAlignment="1">
      <alignment vertical="center"/>
    </xf>
    <xf numFmtId="167" fontId="11" fillId="18" borderId="0" xfId="30" applyNumberFormat="1" applyFont="1" applyFill="1" applyBorder="1" applyAlignment="1">
      <alignment vertical="center"/>
    </xf>
    <xf numFmtId="167" fontId="15" fillId="18" borderId="0" xfId="30" applyNumberFormat="1" applyFont="1" applyFill="1" applyBorder="1" applyAlignment="1">
      <alignment vertical="center"/>
    </xf>
    <xf numFmtId="167" fontId="12" fillId="18" borderId="48" xfId="30" applyNumberFormat="1" applyFont="1" applyFill="1" applyBorder="1" applyAlignment="1">
      <alignment vertical="center"/>
    </xf>
    <xf numFmtId="167" fontId="12" fillId="18" borderId="43" xfId="30" applyNumberFormat="1" applyFont="1" applyFill="1" applyBorder="1" applyAlignment="1">
      <alignment vertical="center"/>
    </xf>
    <xf numFmtId="167" fontId="12" fillId="18" borderId="42" xfId="30" applyNumberFormat="1" applyFont="1" applyFill="1" applyBorder="1" applyAlignment="1">
      <alignment vertical="center"/>
    </xf>
    <xf numFmtId="167" fontId="11" fillId="19" borderId="13" xfId="30" applyNumberFormat="1" applyFont="1" applyFill="1" applyBorder="1" applyAlignment="1">
      <alignment vertical="center"/>
    </xf>
    <xf numFmtId="49" fontId="12" fillId="0" borderId="38" xfId="28" applyNumberFormat="1" applyFont="1" applyFill="1" applyBorder="1" applyAlignment="1">
      <alignment horizontal="left" vertical="center" wrapText="1"/>
    </xf>
    <xf numFmtId="167" fontId="11" fillId="20" borderId="14" xfId="30" applyNumberFormat="1" applyFont="1" applyFill="1" applyBorder="1" applyAlignment="1">
      <alignment vertical="center"/>
    </xf>
    <xf numFmtId="167" fontId="12" fillId="18" borderId="37" xfId="30" applyNumberFormat="1" applyFont="1" applyFill="1" applyBorder="1" applyAlignment="1">
      <alignment vertical="center"/>
    </xf>
    <xf numFmtId="167" fontId="11" fillId="19" borderId="44" xfId="30" applyNumberFormat="1" applyFont="1" applyFill="1" applyBorder="1" applyAlignment="1">
      <alignment vertical="center"/>
    </xf>
    <xf numFmtId="164" fontId="11" fillId="18" borderId="31" xfId="31" applyNumberFormat="1" applyFont="1" applyFill="1" applyBorder="1" applyAlignment="1">
      <alignment vertical="center"/>
    </xf>
    <xf numFmtId="164" fontId="11" fillId="18" borderId="38" xfId="31" applyNumberFormat="1" applyFont="1" applyFill="1" applyBorder="1" applyAlignment="1">
      <alignment vertical="center"/>
    </xf>
    <xf numFmtId="167" fontId="12" fillId="0" borderId="38" xfId="30" applyNumberFormat="1" applyFont="1" applyFill="1" applyBorder="1" applyAlignment="1">
      <alignment vertical="center"/>
    </xf>
    <xf numFmtId="164" fontId="12" fillId="18" borderId="38" xfId="31" applyNumberFormat="1" applyFont="1" applyFill="1" applyBorder="1" applyAlignment="1">
      <alignment vertical="center"/>
    </xf>
    <xf numFmtId="164" fontId="11" fillId="0" borderId="38" xfId="31" applyNumberFormat="1" applyFont="1" applyFill="1" applyBorder="1" applyAlignment="1">
      <alignment vertical="center"/>
    </xf>
    <xf numFmtId="164" fontId="11" fillId="18" borderId="10" xfId="31" applyNumberFormat="1" applyFont="1" applyFill="1" applyBorder="1" applyAlignment="1">
      <alignment vertical="center"/>
    </xf>
    <xf numFmtId="164" fontId="11" fillId="18" borderId="0" xfId="31" applyNumberFormat="1" applyFont="1" applyFill="1" applyBorder="1" applyAlignment="1">
      <alignment vertical="center"/>
    </xf>
    <xf numFmtId="167" fontId="12" fillId="0" borderId="0" xfId="30" applyNumberFormat="1" applyFont="1" applyFill="1" applyBorder="1" applyAlignment="1">
      <alignment vertical="center"/>
    </xf>
    <xf numFmtId="164" fontId="12" fillId="18" borderId="0" xfId="31" applyNumberFormat="1" applyFont="1" applyFill="1" applyBorder="1" applyAlignment="1">
      <alignment vertical="center"/>
    </xf>
    <xf numFmtId="167" fontId="11" fillId="18" borderId="9" xfId="30" applyNumberFormat="1" applyFont="1" applyFill="1" applyBorder="1" applyAlignment="1">
      <alignment horizontal="center" vertical="center"/>
    </xf>
    <xf numFmtId="49" fontId="12" fillId="18" borderId="10" xfId="28" applyNumberFormat="1" applyFont="1" applyFill="1" applyBorder="1" applyAlignment="1">
      <alignment horizontal="left" vertical="center"/>
    </xf>
    <xf numFmtId="164" fontId="12" fillId="18" borderId="10" xfId="31" applyNumberFormat="1" applyFont="1" applyFill="1" applyBorder="1" applyAlignment="1">
      <alignment vertical="center"/>
    </xf>
    <xf numFmtId="164" fontId="12" fillId="18" borderId="31" xfId="31" applyNumberFormat="1" applyFont="1" applyFill="1" applyBorder="1" applyAlignment="1">
      <alignment vertical="center"/>
    </xf>
    <xf numFmtId="167" fontId="11" fillId="18" borderId="42" xfId="30" applyNumberFormat="1" applyFont="1" applyFill="1" applyBorder="1" applyAlignment="1">
      <alignment horizontal="center" vertical="center"/>
    </xf>
    <xf numFmtId="167" fontId="11" fillId="18" borderId="43" xfId="30" applyNumberFormat="1" applyFont="1" applyFill="1" applyBorder="1" applyAlignment="1">
      <alignment horizontal="center" vertical="center"/>
    </xf>
    <xf numFmtId="49" fontId="12" fillId="18" borderId="42" xfId="28" applyNumberFormat="1" applyFont="1" applyFill="1" applyBorder="1" applyAlignment="1">
      <alignment vertical="center"/>
    </xf>
    <xf numFmtId="49" fontId="12" fillId="18" borderId="43" xfId="28" applyNumberFormat="1" applyFont="1" applyFill="1" applyBorder="1" applyAlignment="1">
      <alignment vertical="center"/>
    </xf>
    <xf numFmtId="167" fontId="12" fillId="18" borderId="10" xfId="30" applyNumberFormat="1" applyFont="1" applyFill="1" applyBorder="1" applyAlignment="1">
      <alignment vertical="center"/>
    </xf>
    <xf numFmtId="167" fontId="12" fillId="18" borderId="31" xfId="30" applyNumberFormat="1" applyFont="1" applyFill="1" applyBorder="1" applyAlignment="1">
      <alignment vertical="center"/>
    </xf>
    <xf numFmtId="49" fontId="15" fillId="0" borderId="38" xfId="29" applyNumberFormat="1" applyFont="1" applyFill="1" applyBorder="1" applyAlignment="1">
      <alignment horizontal="left" vertical="center" wrapText="1"/>
    </xf>
    <xf numFmtId="167" fontId="32" fillId="18" borderId="12" xfId="30" applyNumberFormat="1" applyFont="1" applyFill="1" applyBorder="1" applyAlignment="1">
      <alignment vertical="center"/>
    </xf>
    <xf numFmtId="168" fontId="32" fillId="18" borderId="12" xfId="30" applyNumberFormat="1" applyFont="1" applyFill="1" applyBorder="1" applyAlignment="1">
      <alignment horizontal="center" vertical="center"/>
    </xf>
    <xf numFmtId="169" fontId="32" fillId="18" borderId="20" xfId="39" applyNumberFormat="1" applyFont="1" applyFill="1" applyBorder="1" applyAlignment="1">
      <alignment horizontal="right" vertical="center"/>
    </xf>
    <xf numFmtId="167" fontId="11" fillId="0" borderId="11" xfId="30" applyNumberFormat="1" applyFont="1" applyFill="1" applyBorder="1" applyAlignment="1">
      <alignment vertical="center"/>
    </xf>
    <xf numFmtId="167" fontId="11" fillId="0" borderId="12" xfId="30" applyNumberFormat="1" applyFont="1" applyFill="1" applyBorder="1" applyAlignment="1">
      <alignment vertical="center"/>
    </xf>
    <xf numFmtId="167" fontId="15" fillId="0" borderId="12" xfId="30" applyNumberFormat="1" applyFont="1" applyFill="1" applyBorder="1" applyAlignment="1">
      <alignment vertical="center"/>
    </xf>
    <xf numFmtId="167" fontId="32" fillId="0" borderId="12" xfId="30" applyNumberFormat="1" applyFont="1" applyFill="1" applyBorder="1" applyAlignment="1">
      <alignment vertical="center"/>
    </xf>
    <xf numFmtId="167" fontId="12" fillId="0" borderId="34" xfId="30" applyNumberFormat="1" applyFont="1" applyFill="1" applyBorder="1" applyAlignment="1">
      <alignment vertical="center"/>
    </xf>
    <xf numFmtId="170" fontId="12" fillId="0" borderId="0" xfId="31" applyNumberFormat="1" applyFont="1" applyFill="1"/>
    <xf numFmtId="0" fontId="12" fillId="0" borderId="0" xfId="36" applyFont="1" applyFill="1"/>
    <xf numFmtId="168" fontId="11" fillId="0" borderId="12" xfId="30" applyNumberFormat="1" applyFont="1" applyFill="1" applyBorder="1" applyAlignment="1">
      <alignment horizontal="center" vertical="center"/>
    </xf>
    <xf numFmtId="164" fontId="11" fillId="0" borderId="11" xfId="32" applyNumberFormat="1" applyFont="1" applyFill="1" applyBorder="1" applyAlignment="1">
      <alignment vertical="center"/>
    </xf>
    <xf numFmtId="164" fontId="11" fillId="0" borderId="12" xfId="32" applyNumberFormat="1" applyFont="1" applyFill="1" applyBorder="1" applyAlignment="1">
      <alignment vertical="center"/>
    </xf>
    <xf numFmtId="164" fontId="12" fillId="0" borderId="12" xfId="32" applyNumberFormat="1" applyFont="1" applyFill="1" applyBorder="1" applyAlignment="1">
      <alignment vertical="center"/>
    </xf>
    <xf numFmtId="164" fontId="11" fillId="0" borderId="34" xfId="32" applyNumberFormat="1" applyFont="1" applyFill="1" applyBorder="1" applyAlignment="1">
      <alignment vertical="center"/>
    </xf>
    <xf numFmtId="164" fontId="12" fillId="0" borderId="32" xfId="32" applyNumberFormat="1" applyFont="1" applyFill="1" applyBorder="1" applyAlignment="1">
      <alignment vertical="center"/>
    </xf>
    <xf numFmtId="164" fontId="12" fillId="0" borderId="0" xfId="32" applyNumberFormat="1" applyFont="1" applyFill="1" applyAlignment="1">
      <alignment vertical="center"/>
    </xf>
    <xf numFmtId="170" fontId="12" fillId="0" borderId="0" xfId="32" applyNumberFormat="1" applyFont="1" applyFill="1"/>
    <xf numFmtId="0" fontId="12" fillId="0" borderId="0" xfId="37" applyFont="1" applyFill="1"/>
    <xf numFmtId="43" fontId="12" fillId="18" borderId="0" xfId="91" applyFont="1" applyFill="1" applyAlignment="1">
      <alignment vertical="center"/>
    </xf>
    <xf numFmtId="43" fontId="12" fillId="0" borderId="0" xfId="91" applyFont="1" applyFill="1" applyAlignment="1">
      <alignment vertical="center"/>
    </xf>
    <xf numFmtId="167" fontId="12" fillId="18" borderId="0" xfId="36" applyNumberFormat="1" applyFont="1" applyFill="1" applyAlignment="1">
      <alignment vertical="center"/>
    </xf>
    <xf numFmtId="167" fontId="12" fillId="0" borderId="0" xfId="36" applyNumberFormat="1" applyFont="1" applyFill="1" applyAlignment="1">
      <alignment vertical="center"/>
    </xf>
    <xf numFmtId="0" fontId="9" fillId="0" borderId="0" xfId="36" applyFont="1" applyFill="1" applyBorder="1" applyAlignment="1">
      <alignment horizontal="center" vertical="center"/>
    </xf>
    <xf numFmtId="167" fontId="12" fillId="0" borderId="48" xfId="30" applyNumberFormat="1" applyFont="1" applyFill="1" applyBorder="1" applyAlignment="1">
      <alignment vertical="center"/>
    </xf>
    <xf numFmtId="164" fontId="11" fillId="0" borderId="11" xfId="31" applyNumberFormat="1" applyFont="1" applyFill="1" applyBorder="1" applyAlignment="1">
      <alignment vertical="center"/>
    </xf>
    <xf numFmtId="164" fontId="12" fillId="0" borderId="12" xfId="31" applyNumberFormat="1" applyFont="1" applyFill="1" applyBorder="1" applyAlignment="1">
      <alignment vertical="center"/>
    </xf>
    <xf numFmtId="0" fontId="9" fillId="0" borderId="0" xfId="37" applyFont="1" applyFill="1" applyAlignment="1">
      <alignment horizontal="center" vertical="center"/>
    </xf>
    <xf numFmtId="164" fontId="12" fillId="0" borderId="38" xfId="32" applyNumberFormat="1" applyFont="1" applyFill="1" applyBorder="1" applyAlignment="1">
      <alignment vertical="center"/>
    </xf>
    <xf numFmtId="167" fontId="11" fillId="18" borderId="12" xfId="30" applyNumberFormat="1" applyFont="1" applyFill="1" applyBorder="1" applyAlignment="1">
      <alignment horizontal="center" vertical="center"/>
    </xf>
    <xf numFmtId="164" fontId="11" fillId="0" borderId="31" xfId="32" applyNumberFormat="1" applyFont="1" applyFill="1" applyBorder="1" applyAlignment="1">
      <alignment vertical="center"/>
    </xf>
    <xf numFmtId="164" fontId="11" fillId="0" borderId="38" xfId="32" applyNumberFormat="1" applyFont="1" applyFill="1" applyBorder="1" applyAlignment="1">
      <alignment vertical="center"/>
    </xf>
    <xf numFmtId="164" fontId="11" fillId="0" borderId="39" xfId="32" applyNumberFormat="1" applyFont="1" applyFill="1" applyBorder="1" applyAlignment="1">
      <alignment vertical="center"/>
    </xf>
    <xf numFmtId="164" fontId="12" fillId="0" borderId="40" xfId="32" applyNumberFormat="1" applyFont="1" applyFill="1" applyBorder="1" applyAlignment="1">
      <alignment vertical="center"/>
    </xf>
    <xf numFmtId="43" fontId="12" fillId="18" borderId="12" xfId="91" applyFont="1" applyFill="1" applyBorder="1" applyAlignment="1">
      <alignment horizontal="center" vertical="center"/>
    </xf>
    <xf numFmtId="0" fontId="11" fillId="18" borderId="0" xfId="3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18" borderId="0" xfId="28" applyNumberFormat="1" applyFont="1" applyFill="1" applyBorder="1" applyAlignment="1">
      <alignment horizontal="left" vertical="center" wrapText="1"/>
    </xf>
    <xf numFmtId="49" fontId="11" fillId="18" borderId="38" xfId="28" applyNumberFormat="1" applyFont="1" applyFill="1" applyBorder="1" applyAlignment="1">
      <alignment horizontal="left" vertical="center" wrapText="1"/>
    </xf>
    <xf numFmtId="0" fontId="11" fillId="18" borderId="0" xfId="36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12" fillId="18" borderId="0" xfId="28" applyNumberFormat="1" applyFont="1" applyFill="1" applyBorder="1" applyAlignment="1">
      <alignment horizontal="center" vertical="center"/>
    </xf>
    <xf numFmtId="49" fontId="12" fillId="18" borderId="38" xfId="28" applyNumberFormat="1" applyFont="1" applyFill="1" applyBorder="1" applyAlignment="1">
      <alignment horizontal="center" vertical="center"/>
    </xf>
    <xf numFmtId="49" fontId="12" fillId="18" borderId="0" xfId="28" applyNumberFormat="1" applyFont="1" applyFill="1" applyBorder="1" applyAlignment="1">
      <alignment horizontal="left" vertical="center" wrapText="1"/>
    </xf>
    <xf numFmtId="49" fontId="12" fillId="18" borderId="38" xfId="28" applyNumberFormat="1" applyFont="1" applyFill="1" applyBorder="1" applyAlignment="1">
      <alignment horizontal="left" vertical="center" wrapText="1"/>
    </xf>
    <xf numFmtId="0" fontId="4" fillId="18" borderId="28" xfId="36" applyFont="1" applyFill="1" applyBorder="1" applyAlignment="1">
      <alignment horizontal="center" vertical="center"/>
    </xf>
    <xf numFmtId="0" fontId="6" fillId="18" borderId="49" xfId="36" applyFont="1" applyFill="1" applyBorder="1" applyAlignment="1">
      <alignment horizontal="center" vertical="center"/>
    </xf>
    <xf numFmtId="0" fontId="6" fillId="18" borderId="30" xfId="36" applyFont="1" applyFill="1" applyBorder="1" applyAlignment="1">
      <alignment horizontal="center" vertical="center"/>
    </xf>
    <xf numFmtId="0" fontId="6" fillId="18" borderId="50" xfId="36" applyFont="1" applyFill="1" applyBorder="1" applyAlignment="1">
      <alignment horizontal="center" vertical="center"/>
    </xf>
    <xf numFmtId="0" fontId="2" fillId="18" borderId="30" xfId="36" applyFont="1" applyFill="1" applyBorder="1" applyAlignment="1">
      <alignment horizontal="left" vertical="center" wrapText="1"/>
    </xf>
    <xf numFmtId="4" fontId="6" fillId="18" borderId="71" xfId="31" applyNumberFormat="1" applyFont="1" applyFill="1" applyBorder="1" applyAlignment="1">
      <alignment horizontal="center" vertical="center" wrapText="1"/>
    </xf>
    <xf numFmtId="4" fontId="6" fillId="18" borderId="72" xfId="31" applyNumberFormat="1" applyFont="1" applyFill="1" applyBorder="1" applyAlignment="1">
      <alignment horizontal="center" vertical="center" wrapText="1"/>
    </xf>
    <xf numFmtId="0" fontId="2" fillId="18" borderId="28" xfId="36" applyFont="1" applyFill="1" applyBorder="1" applyAlignment="1">
      <alignment horizontal="left" wrapText="1"/>
    </xf>
    <xf numFmtId="0" fontId="10" fillId="18" borderId="27" xfId="28" applyNumberFormat="1" applyFont="1" applyFill="1" applyBorder="1" applyAlignment="1">
      <alignment horizontal="center" vertical="center" wrapText="1"/>
    </xf>
    <xf numFmtId="0" fontId="10" fillId="18" borderId="28" xfId="28" applyNumberFormat="1" applyFont="1" applyFill="1" applyBorder="1" applyAlignment="1">
      <alignment horizontal="center" vertical="center" wrapText="1"/>
    </xf>
    <xf numFmtId="0" fontId="10" fillId="18" borderId="54" xfId="28" applyNumberFormat="1" applyFont="1" applyFill="1" applyBorder="1" applyAlignment="1">
      <alignment horizontal="center" vertical="center" wrapText="1"/>
    </xf>
    <xf numFmtId="0" fontId="10" fillId="18" borderId="55" xfId="28" applyNumberFormat="1" applyFont="1" applyFill="1" applyBorder="1" applyAlignment="1">
      <alignment horizontal="center" vertical="center" wrapText="1"/>
    </xf>
    <xf numFmtId="0" fontId="10" fillId="18" borderId="42" xfId="28" applyNumberFormat="1" applyFont="1" applyFill="1" applyBorder="1" applyAlignment="1">
      <alignment horizontal="center" vertical="center" wrapText="1"/>
    </xf>
    <xf numFmtId="0" fontId="10" fillId="18" borderId="43" xfId="28" applyNumberFormat="1" applyFont="1" applyFill="1" applyBorder="1" applyAlignment="1">
      <alignment horizontal="center" vertical="center" wrapText="1"/>
    </xf>
    <xf numFmtId="4" fontId="6" fillId="0" borderId="53" xfId="31" applyNumberFormat="1" applyFont="1" applyFill="1" applyBorder="1" applyAlignment="1">
      <alignment horizontal="center" vertical="center" wrapText="1"/>
    </xf>
    <xf numFmtId="4" fontId="6" fillId="0" borderId="48" xfId="31" applyNumberFormat="1" applyFont="1" applyFill="1" applyBorder="1" applyAlignment="1">
      <alignment horizontal="center" vertical="center" wrapText="1"/>
    </xf>
    <xf numFmtId="4" fontId="6" fillId="18" borderId="51" xfId="31" applyNumberFormat="1" applyFont="1" applyFill="1" applyBorder="1" applyAlignment="1">
      <alignment horizontal="center" vertical="center" wrapText="1"/>
    </xf>
    <xf numFmtId="4" fontId="6" fillId="18" borderId="52" xfId="31" applyNumberFormat="1" applyFont="1" applyFill="1" applyBorder="1" applyAlignment="1">
      <alignment horizontal="center" vertical="center" wrapText="1"/>
    </xf>
    <xf numFmtId="49" fontId="15" fillId="0" borderId="0" xfId="28" applyNumberFormat="1" applyFont="1" applyFill="1" applyBorder="1" applyAlignment="1">
      <alignment horizontal="left" vertical="center" wrapText="1"/>
    </xf>
    <xf numFmtId="49" fontId="15" fillId="0" borderId="38" xfId="28" applyNumberFormat="1" applyFont="1" applyFill="1" applyBorder="1" applyAlignment="1">
      <alignment horizontal="left" vertical="center" wrapText="1"/>
    </xf>
    <xf numFmtId="49" fontId="11" fillId="18" borderId="0" xfId="36" applyNumberFormat="1" applyFont="1" applyFill="1" applyBorder="1" applyAlignment="1">
      <alignment horizontal="left" vertical="center" wrapText="1"/>
    </xf>
    <xf numFmtId="49" fontId="33" fillId="20" borderId="22" xfId="29" applyNumberFormat="1" applyFont="1" applyFill="1" applyBorder="1" applyAlignment="1">
      <alignment horizontal="left" vertical="center"/>
    </xf>
    <xf numFmtId="49" fontId="11" fillId="20" borderId="14" xfId="29" applyNumberFormat="1" applyFont="1" applyFill="1" applyBorder="1" applyAlignment="1">
      <alignment horizontal="left" vertical="center"/>
    </xf>
    <xf numFmtId="49" fontId="11" fillId="20" borderId="46" xfId="29" applyNumberFormat="1" applyFont="1" applyFill="1" applyBorder="1" applyAlignment="1">
      <alignment horizontal="left" vertical="center"/>
    </xf>
    <xf numFmtId="49" fontId="11" fillId="19" borderId="13" xfId="29" applyNumberFormat="1" applyFont="1" applyFill="1" applyBorder="1" applyAlignment="1">
      <alignment horizontal="left" vertical="center"/>
    </xf>
    <xf numFmtId="49" fontId="11" fillId="19" borderId="41" xfId="29" applyNumberFormat="1" applyFont="1" applyFill="1" applyBorder="1" applyAlignment="1">
      <alignment horizontal="left" vertical="center"/>
    </xf>
    <xf numFmtId="0" fontId="2" fillId="18" borderId="56" xfId="37" applyFont="1" applyFill="1" applyBorder="1" applyAlignment="1">
      <alignment horizontal="center" vertical="center"/>
    </xf>
    <xf numFmtId="0" fontId="3" fillId="18" borderId="51" xfId="37" applyFont="1" applyFill="1" applyBorder="1" applyAlignment="1">
      <alignment horizontal="center" vertical="center"/>
    </xf>
    <xf numFmtId="0" fontId="3" fillId="18" borderId="57" xfId="37" applyFont="1" applyFill="1" applyBorder="1" applyAlignment="1">
      <alignment horizontal="center" vertical="center"/>
    </xf>
    <xf numFmtId="0" fontId="3" fillId="18" borderId="25" xfId="37" applyFont="1" applyFill="1" applyBorder="1" applyAlignment="1">
      <alignment horizontal="center" vertical="center"/>
    </xf>
    <xf numFmtId="0" fontId="4" fillId="18" borderId="58" xfId="37" applyFont="1" applyFill="1" applyBorder="1" applyAlignment="1">
      <alignment horizontal="center" vertical="center"/>
    </xf>
    <xf numFmtId="0" fontId="6" fillId="18" borderId="49" xfId="37" applyFont="1" applyFill="1" applyBorder="1" applyAlignment="1">
      <alignment horizontal="center" vertical="center"/>
    </xf>
    <xf numFmtId="0" fontId="6" fillId="18" borderId="59" xfId="37" applyFont="1" applyFill="1" applyBorder="1" applyAlignment="1">
      <alignment horizontal="center" vertical="center"/>
    </xf>
    <xf numFmtId="0" fontId="6" fillId="18" borderId="50" xfId="37" applyFont="1" applyFill="1" applyBorder="1" applyAlignment="1">
      <alignment horizontal="center" vertical="center"/>
    </xf>
    <xf numFmtId="0" fontId="10" fillId="18" borderId="60" xfId="29" applyNumberFormat="1" applyFont="1" applyFill="1" applyBorder="1" applyAlignment="1">
      <alignment horizontal="center" vertical="center" wrapText="1"/>
    </xf>
    <xf numFmtId="0" fontId="10" fillId="18" borderId="61" xfId="29" applyNumberFormat="1" applyFont="1" applyFill="1" applyBorder="1" applyAlignment="1">
      <alignment horizontal="center" vertical="center" wrapText="1"/>
    </xf>
    <xf numFmtId="0" fontId="10" fillId="18" borderId="62" xfId="29" applyNumberFormat="1" applyFont="1" applyFill="1" applyBorder="1" applyAlignment="1">
      <alignment horizontal="center" vertical="center" wrapText="1"/>
    </xf>
    <xf numFmtId="0" fontId="10" fillId="18" borderId="21" xfId="29" applyNumberFormat="1" applyFont="1" applyFill="1" applyBorder="1" applyAlignment="1">
      <alignment horizontal="center" vertical="center" wrapText="1"/>
    </xf>
    <xf numFmtId="0" fontId="10" fillId="18" borderId="13" xfId="29" applyNumberFormat="1" applyFont="1" applyFill="1" applyBorder="1" applyAlignment="1">
      <alignment horizontal="center" vertical="center" wrapText="1"/>
    </xf>
    <xf numFmtId="0" fontId="10" fillId="18" borderId="41" xfId="29" applyNumberFormat="1" applyFont="1" applyFill="1" applyBorder="1" applyAlignment="1">
      <alignment horizontal="center" vertical="center" wrapText="1"/>
    </xf>
  </cellXfs>
  <cellStyles count="92">
    <cellStyle name="20% - Accent1" xfId="68" builtinId="30" hidden="1"/>
    <cellStyle name="20% - Accent2" xfId="72" builtinId="34" hidden="1"/>
    <cellStyle name="20% - Accent3" xfId="76" builtinId="38" hidden="1"/>
    <cellStyle name="20% - Accent4" xfId="80" builtinId="42" hidden="1"/>
    <cellStyle name="20% - Accent5" xfId="84" builtinId="46" hidden="1"/>
    <cellStyle name="20% - Accent6" xfId="88" builtinId="50" hidden="1"/>
    <cellStyle name="20% - Colore 1" xfId="1"/>
    <cellStyle name="20% - Colore 2" xfId="2"/>
    <cellStyle name="20% - Colore 3" xfId="3"/>
    <cellStyle name="20% - Colore 4" xfId="4"/>
    <cellStyle name="20% - Colore 5" xfId="5"/>
    <cellStyle name="20% - Colore 6" xfId="6"/>
    <cellStyle name="40% - Accent1" xfId="69" builtinId="31" hidden="1"/>
    <cellStyle name="40% - Accent2" xfId="73" builtinId="35" hidden="1"/>
    <cellStyle name="40% - Accent3" xfId="77" builtinId="39" hidden="1"/>
    <cellStyle name="40% - Accent4" xfId="81" builtinId="43" hidden="1"/>
    <cellStyle name="40% - Accent5" xfId="85" builtinId="47" hidden="1"/>
    <cellStyle name="40% - Accent6" xfId="89" builtinId="51" hidden="1"/>
    <cellStyle name="40% - Colore 1" xfId="7"/>
    <cellStyle name="40% - Colore 2" xfId="8"/>
    <cellStyle name="40% - Colore 3" xfId="9"/>
    <cellStyle name="40% - Colore 4" xfId="10"/>
    <cellStyle name="40% - Colore 5" xfId="11"/>
    <cellStyle name="40% - Colore 6" xfId="12"/>
    <cellStyle name="60% - Accent1" xfId="70" builtinId="32" hidden="1"/>
    <cellStyle name="60% - Accent2" xfId="74" builtinId="36" hidden="1"/>
    <cellStyle name="60% - Accent3" xfId="78" builtinId="40" hidden="1"/>
    <cellStyle name="60% - Accent4" xfId="82" builtinId="44" hidden="1"/>
    <cellStyle name="60% - Accent5" xfId="86" builtinId="48" hidden="1"/>
    <cellStyle name="60% - Accent6" xfId="90" builtinId="52" hidden="1"/>
    <cellStyle name="60% - Colore 1" xfId="13"/>
    <cellStyle name="60% - Colore 2" xfId="14"/>
    <cellStyle name="60% - Colore 3" xfId="15"/>
    <cellStyle name="60% - Colore 4" xfId="16"/>
    <cellStyle name="60% - Colore 5" xfId="17"/>
    <cellStyle name="60% - Colore 6" xfId="18"/>
    <cellStyle name="Accent1" xfId="67" builtinId="29" hidden="1"/>
    <cellStyle name="Accent2" xfId="71" builtinId="33" hidden="1"/>
    <cellStyle name="Accent3" xfId="75" builtinId="37" hidden="1"/>
    <cellStyle name="Accent4" xfId="79" builtinId="41" hidden="1"/>
    <cellStyle name="Accent5" xfId="83" builtinId="45" hidden="1"/>
    <cellStyle name="Accent6" xfId="87" builtinId="49" hidden="1"/>
    <cellStyle name="Bad" xfId="58" builtinId="27" hidden="1"/>
    <cellStyle name="Calcolo" xfId="19"/>
    <cellStyle name="Calculation" xfId="60" builtinId="22" hidden="1"/>
    <cellStyle name="Cella collegata" xfId="20"/>
    <cellStyle name="Cella da controllare" xfId="21"/>
    <cellStyle name="Check Cell" xfId="62" builtinId="23" hidden="1"/>
    <cellStyle name="Colore 1" xfId="22"/>
    <cellStyle name="Colore 2" xfId="23"/>
    <cellStyle name="Colore 3" xfId="24"/>
    <cellStyle name="Colore 4" xfId="25"/>
    <cellStyle name="Colore 5" xfId="26"/>
    <cellStyle name="Colore 6" xfId="27"/>
    <cellStyle name="Comma" xfId="91" builtinId="3"/>
    <cellStyle name="Comma [0]_Marilù (v.0.5)" xfId="28"/>
    <cellStyle name="Comma [0]_Marilù (v.0.5) 2" xfId="29"/>
    <cellStyle name="Comma 2" xfId="30"/>
    <cellStyle name="Explanatory Text" xfId="65" builtinId="53" hidden="1"/>
    <cellStyle name="Good" xfId="57" builtinId="26" hidden="1"/>
    <cellStyle name="Heading 1" xfId="53" builtinId="16" hidden="1"/>
    <cellStyle name="Heading 2" xfId="54" builtinId="17" hidden="1"/>
    <cellStyle name="Heading 3" xfId="55" builtinId="18" hidden="1"/>
    <cellStyle name="Heading 4" xfId="56" builtinId="19" hidden="1"/>
    <cellStyle name="Linked Cell" xfId="61" builtinId="24" hidden="1"/>
    <cellStyle name="Migliaia [0]_Asl 6_Raccordo MONISANIT al 31 dicembre 2007 (v. FINALE del 30.05.2008)" xfId="31"/>
    <cellStyle name="Migliaia [0]_Asl 6_Raccordo MONISANIT al 31 dicembre 2007 (v. FINALE del 30.05.2008) 2" xfId="32"/>
    <cellStyle name="Migliaia_Asl 6_Raccordo MONISANIT al 31 dicembre 2007 (v. FINALE del 30.05.2008)" xfId="33"/>
    <cellStyle name="Migliaia_Asl 6_Raccordo MONISANIT al 31 dicembre 2007 (v. FINALE del 30.05.2008) 2" xfId="34"/>
    <cellStyle name="Neutral" xfId="59" builtinId="28" hidden="1"/>
    <cellStyle name="Neutrale" xfId="35"/>
    <cellStyle name="Normal" xfId="0" builtinId="0"/>
    <cellStyle name="Normale_Asl 6_Raccordo MONISANIT al 31 dicembre 2007 (v. FINALE del 30.05.2008)" xfId="36"/>
    <cellStyle name="Normale_Asl 6_Raccordo MONISANIT al 31 dicembre 2007 (v. FINALE del 30.05.2008) 2" xfId="37"/>
    <cellStyle name="Nota" xfId="38"/>
    <cellStyle name="Note" xfId="64" builtinId="10" hidden="1"/>
    <cellStyle name="Percent 2" xfId="39"/>
    <cellStyle name="Percent 3" xfId="40"/>
    <cellStyle name="Testo avviso" xfId="41"/>
    <cellStyle name="Testo descrittivo" xfId="42"/>
    <cellStyle name="Title" xfId="52" builtinId="15" hidden="1"/>
    <cellStyle name="Titolo" xfId="43"/>
    <cellStyle name="Titolo 1" xfId="44"/>
    <cellStyle name="Titolo 2" xfId="45"/>
    <cellStyle name="Titolo 3" xfId="46"/>
    <cellStyle name="Titolo 4" xfId="47"/>
    <cellStyle name="Titolo_Asl 6_Analisi al 31 dicembre 2008 (v. FINALE_A3 del 26.01.2009)" xfId="48"/>
    <cellStyle name="Total" xfId="66" builtinId="25" hidden="1"/>
    <cellStyle name="Totale" xfId="49"/>
    <cellStyle name="Valore non valido" xfId="50"/>
    <cellStyle name="Valore valido" xfId="51"/>
    <cellStyle name="Warning Text" xfId="63" builtinId="11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  <pageSetUpPr fitToPage="1"/>
  </sheetPr>
  <dimension ref="A1:O265"/>
  <sheetViews>
    <sheetView showGridLines="0" tabSelected="1" zoomScale="70" zoomScaleNormal="70" zoomScaleSheetLayoutView="70" workbookViewId="0">
      <pane ySplit="5" topLeftCell="A80" activePane="bottomLeft" state="frozen"/>
      <selection pane="bottomLeft" activeCell="J84" sqref="J84"/>
    </sheetView>
  </sheetViews>
  <sheetFormatPr defaultColWidth="10.42578125" defaultRowHeight="15.75" x14ac:dyDescent="0.25"/>
  <cols>
    <col min="1" max="1" width="4" style="23" customWidth="1"/>
    <col min="2" max="2" width="4.5703125" style="23" customWidth="1"/>
    <col min="3" max="3" width="1.85546875" style="23" customWidth="1"/>
    <col min="4" max="6" width="4" style="23" customWidth="1"/>
    <col min="7" max="7" width="68.7109375" style="3" customWidth="1"/>
    <col min="8" max="10" width="15.85546875" style="3" customWidth="1"/>
    <col min="11" max="11" width="15.85546875" style="255" customWidth="1"/>
    <col min="12" max="12" width="18.5703125" style="3" customWidth="1"/>
    <col min="13" max="13" width="13.140625" style="3" customWidth="1"/>
    <col min="14" max="14" width="16.85546875" style="3" bestFit="1" customWidth="1"/>
    <col min="15" max="15" width="11.5703125" style="3" bestFit="1" customWidth="1"/>
    <col min="16" max="16384" width="10.42578125" style="3"/>
  </cols>
  <sheetData>
    <row r="1" spans="1:13" s="1" customFormat="1" ht="27.6" customHeight="1" x14ac:dyDescent="0.3">
      <c r="A1" s="49"/>
      <c r="B1" s="50"/>
      <c r="C1" s="50"/>
      <c r="D1" s="50"/>
      <c r="E1" s="50"/>
      <c r="F1" s="50"/>
      <c r="G1" s="298" t="s">
        <v>0</v>
      </c>
      <c r="H1" s="298"/>
      <c r="I1" s="298"/>
      <c r="J1" s="298"/>
      <c r="K1" s="298"/>
      <c r="L1" s="291" t="s">
        <v>1</v>
      </c>
      <c r="M1" s="292"/>
    </row>
    <row r="2" spans="1:13" s="1" customFormat="1" ht="27.6" customHeight="1" thickBot="1" x14ac:dyDescent="0.3">
      <c r="A2" s="51"/>
      <c r="B2" s="52"/>
      <c r="C2" s="52"/>
      <c r="D2" s="52"/>
      <c r="E2" s="52"/>
      <c r="F2" s="52"/>
      <c r="G2" s="295" t="s">
        <v>2</v>
      </c>
      <c r="H2" s="295"/>
      <c r="I2" s="295"/>
      <c r="J2" s="295"/>
      <c r="K2" s="295"/>
      <c r="L2" s="293"/>
      <c r="M2" s="294"/>
    </row>
    <row r="3" spans="1:13" s="2" customFormat="1" ht="15" customHeight="1" thickBot="1" x14ac:dyDescent="0.25">
      <c r="A3" s="31"/>
      <c r="B3" s="31"/>
      <c r="C3" s="31"/>
      <c r="D3" s="31"/>
      <c r="E3" s="31"/>
      <c r="F3" s="31"/>
      <c r="G3" s="31"/>
      <c r="H3" s="32"/>
      <c r="I3" s="32"/>
      <c r="J3" s="32"/>
      <c r="K3" s="269"/>
    </row>
    <row r="4" spans="1:13" ht="19.5" customHeight="1" x14ac:dyDescent="0.25">
      <c r="A4" s="299" t="s">
        <v>291</v>
      </c>
      <c r="B4" s="300"/>
      <c r="C4" s="300"/>
      <c r="D4" s="300"/>
      <c r="E4" s="300"/>
      <c r="F4" s="300"/>
      <c r="G4" s="300"/>
      <c r="H4" s="300"/>
      <c r="I4" s="301"/>
      <c r="J4" s="305" t="s">
        <v>295</v>
      </c>
      <c r="K4" s="305" t="s">
        <v>294</v>
      </c>
      <c r="L4" s="296" t="s">
        <v>292</v>
      </c>
      <c r="M4" s="297"/>
    </row>
    <row r="5" spans="1:13" ht="32.25" customHeight="1" x14ac:dyDescent="0.25">
      <c r="A5" s="302"/>
      <c r="B5" s="303"/>
      <c r="C5" s="303"/>
      <c r="D5" s="303"/>
      <c r="E5" s="303"/>
      <c r="F5" s="303"/>
      <c r="G5" s="303"/>
      <c r="H5" s="303"/>
      <c r="I5" s="304"/>
      <c r="J5" s="306"/>
      <c r="K5" s="306"/>
      <c r="L5" s="4" t="s">
        <v>3</v>
      </c>
      <c r="M5" s="33" t="s">
        <v>4</v>
      </c>
    </row>
    <row r="6" spans="1:13" s="7" customFormat="1" ht="27" customHeight="1" x14ac:dyDescent="0.25">
      <c r="A6" s="34" t="s">
        <v>5</v>
      </c>
      <c r="B6" s="5" t="s">
        <v>6</v>
      </c>
      <c r="C6" s="5"/>
      <c r="D6" s="5"/>
      <c r="E6" s="5"/>
      <c r="F6" s="5"/>
      <c r="G6" s="5"/>
      <c r="H6" s="215"/>
      <c r="I6" s="203"/>
      <c r="J6" s="203"/>
      <c r="K6" s="249"/>
      <c r="L6" s="6"/>
      <c r="M6" s="35"/>
    </row>
    <row r="7" spans="1:13" s="7" customFormat="1" ht="27" customHeight="1" x14ac:dyDescent="0.25">
      <c r="A7" s="36"/>
      <c r="B7" s="8" t="s">
        <v>7</v>
      </c>
      <c r="C7" s="93" t="s">
        <v>8</v>
      </c>
      <c r="D7" s="93"/>
      <c r="E7" s="93"/>
      <c r="F7" s="93"/>
      <c r="G7" s="93"/>
      <c r="H7" s="216"/>
      <c r="I7" s="204"/>
      <c r="J7" s="250">
        <f>SUM(J8:J12)</f>
        <v>1965088.8499999999</v>
      </c>
      <c r="K7" s="250">
        <f>SUM(K8:K12)</f>
        <v>1705652.2599999998</v>
      </c>
      <c r="L7" s="10">
        <f>J7-K7</f>
        <v>259436.59000000008</v>
      </c>
      <c r="M7" s="37">
        <f t="shared" ref="M7:M26" si="0">IF(K7=0,"-    ",L7/K7)</f>
        <v>0.15210403438271769</v>
      </c>
    </row>
    <row r="8" spans="1:13" s="15" customFormat="1" ht="27" customHeight="1" x14ac:dyDescent="0.25">
      <c r="A8" s="38"/>
      <c r="B8" s="11"/>
      <c r="C8" s="138"/>
      <c r="D8" s="136" t="s">
        <v>9</v>
      </c>
      <c r="E8" s="91" t="s">
        <v>10</v>
      </c>
      <c r="F8" s="91"/>
      <c r="G8" s="91"/>
      <c r="H8" s="207"/>
      <c r="I8" s="205"/>
      <c r="J8" s="205">
        <v>0</v>
      </c>
      <c r="K8" s="177">
        <v>0</v>
      </c>
      <c r="L8" s="14">
        <f t="shared" ref="L8:L26" si="1">J8-K8</f>
        <v>0</v>
      </c>
      <c r="M8" s="39" t="str">
        <f t="shared" si="0"/>
        <v xml:space="preserve">-    </v>
      </c>
    </row>
    <row r="9" spans="1:13" s="15" customFormat="1" ht="27" customHeight="1" x14ac:dyDescent="0.25">
      <c r="A9" s="38"/>
      <c r="B9" s="11"/>
      <c r="C9" s="138"/>
      <c r="D9" s="136" t="s">
        <v>11</v>
      </c>
      <c r="E9" s="91" t="s">
        <v>55</v>
      </c>
      <c r="F9" s="91"/>
      <c r="G9" s="91"/>
      <c r="H9" s="207"/>
      <c r="I9" s="205"/>
      <c r="J9" s="205">
        <v>0</v>
      </c>
      <c r="K9" s="177">
        <v>0</v>
      </c>
      <c r="L9" s="14">
        <f t="shared" si="1"/>
        <v>0</v>
      </c>
      <c r="M9" s="39" t="str">
        <f t="shared" si="0"/>
        <v xml:space="preserve">-    </v>
      </c>
    </row>
    <row r="10" spans="1:13" s="15" customFormat="1" ht="27" customHeight="1" x14ac:dyDescent="0.25">
      <c r="A10" s="40"/>
      <c r="B10" s="11"/>
      <c r="C10" s="138"/>
      <c r="D10" s="136" t="s">
        <v>12</v>
      </c>
      <c r="E10" s="91" t="s">
        <v>213</v>
      </c>
      <c r="F10" s="91"/>
      <c r="G10" s="91"/>
      <c r="H10" s="207"/>
      <c r="I10" s="205"/>
      <c r="J10" s="205">
        <v>0</v>
      </c>
      <c r="K10" s="177">
        <v>0</v>
      </c>
      <c r="L10" s="14">
        <f t="shared" si="1"/>
        <v>0</v>
      </c>
      <c r="M10" s="39" t="str">
        <f t="shared" si="0"/>
        <v xml:space="preserve">-    </v>
      </c>
    </row>
    <row r="11" spans="1:13" s="15" customFormat="1" ht="27" customHeight="1" x14ac:dyDescent="0.25">
      <c r="A11" s="40"/>
      <c r="B11" s="11"/>
      <c r="C11" s="11"/>
      <c r="D11" s="136" t="s">
        <v>13</v>
      </c>
      <c r="E11" s="91" t="s">
        <v>181</v>
      </c>
      <c r="F11" s="91"/>
      <c r="G11" s="91"/>
      <c r="H11" s="207"/>
      <c r="I11" s="205"/>
      <c r="J11" s="205">
        <v>0</v>
      </c>
      <c r="K11" s="177">
        <v>0</v>
      </c>
      <c r="L11" s="14">
        <f t="shared" si="1"/>
        <v>0</v>
      </c>
      <c r="M11" s="39" t="str">
        <f t="shared" si="0"/>
        <v xml:space="preserve">-    </v>
      </c>
    </row>
    <row r="12" spans="1:13" s="15" customFormat="1" ht="27" customHeight="1" x14ac:dyDescent="0.25">
      <c r="A12" s="40"/>
      <c r="B12" s="11"/>
      <c r="C12" s="11"/>
      <c r="D12" s="136" t="s">
        <v>14</v>
      </c>
      <c r="E12" s="91" t="s">
        <v>56</v>
      </c>
      <c r="F12" s="91"/>
      <c r="G12" s="91"/>
      <c r="H12" s="207"/>
      <c r="I12" s="205"/>
      <c r="J12" s="205">
        <v>1965088.8499999999</v>
      </c>
      <c r="K12" s="177">
        <v>1705652.2599999998</v>
      </c>
      <c r="L12" s="14">
        <f t="shared" si="1"/>
        <v>259436.59000000008</v>
      </c>
      <c r="M12" s="39">
        <f t="shared" si="0"/>
        <v>0.15210403438271769</v>
      </c>
    </row>
    <row r="13" spans="1:13" s="7" customFormat="1" ht="27" customHeight="1" x14ac:dyDescent="0.25">
      <c r="A13" s="36"/>
      <c r="B13" s="8" t="s">
        <v>15</v>
      </c>
      <c r="C13" s="93" t="s">
        <v>16</v>
      </c>
      <c r="D13" s="93"/>
      <c r="E13" s="93"/>
      <c r="F13" s="93"/>
      <c r="G13" s="93"/>
      <c r="H13" s="216"/>
      <c r="I13" s="204"/>
      <c r="J13" s="250">
        <f>J14+J17+SUM(J20:J26)</f>
        <v>145880802.75</v>
      </c>
      <c r="K13" s="250">
        <f>K14+K17+SUM(K20:K26)</f>
        <v>143416391.97999999</v>
      </c>
      <c r="L13" s="10">
        <f t="shared" si="1"/>
        <v>2464410.7700000107</v>
      </c>
      <c r="M13" s="37">
        <f t="shared" si="0"/>
        <v>1.7183605974020619E-2</v>
      </c>
    </row>
    <row r="14" spans="1:13" s="15" customFormat="1" ht="27" customHeight="1" x14ac:dyDescent="0.25">
      <c r="A14" s="38"/>
      <c r="B14" s="11"/>
      <c r="C14" s="138"/>
      <c r="D14" s="136" t="s">
        <v>9</v>
      </c>
      <c r="E14" s="91" t="s">
        <v>17</v>
      </c>
      <c r="F14" s="91"/>
      <c r="G14" s="91"/>
      <c r="H14" s="207"/>
      <c r="I14" s="205"/>
      <c r="J14" s="177">
        <f>SUM(J15:J16)</f>
        <v>201587.33</v>
      </c>
      <c r="K14" s="177">
        <f>SUM(K15:K16)</f>
        <v>201587.33</v>
      </c>
      <c r="L14" s="14">
        <f t="shared" si="1"/>
        <v>0</v>
      </c>
      <c r="M14" s="39">
        <f t="shared" si="0"/>
        <v>0</v>
      </c>
    </row>
    <row r="15" spans="1:13" s="15" customFormat="1" ht="27" customHeight="1" x14ac:dyDescent="0.25">
      <c r="A15" s="38"/>
      <c r="B15" s="11"/>
      <c r="C15" s="138"/>
      <c r="D15" s="136"/>
      <c r="E15" s="95" t="s">
        <v>19</v>
      </c>
      <c r="F15" s="95" t="s">
        <v>202</v>
      </c>
      <c r="G15" s="91"/>
      <c r="H15" s="217"/>
      <c r="I15" s="206"/>
      <c r="J15" s="206">
        <v>201587.33</v>
      </c>
      <c r="K15" s="251">
        <v>201587.33</v>
      </c>
      <c r="L15" s="89">
        <f t="shared" si="1"/>
        <v>0</v>
      </c>
      <c r="M15" s="90">
        <f t="shared" si="0"/>
        <v>0</v>
      </c>
    </row>
    <row r="16" spans="1:13" s="15" customFormat="1" ht="27" customHeight="1" x14ac:dyDescent="0.25">
      <c r="A16" s="38"/>
      <c r="B16" s="11"/>
      <c r="C16" s="138"/>
      <c r="D16" s="136"/>
      <c r="E16" s="95" t="s">
        <v>20</v>
      </c>
      <c r="F16" s="95" t="s">
        <v>203</v>
      </c>
      <c r="G16" s="91"/>
      <c r="H16" s="217"/>
      <c r="I16" s="206"/>
      <c r="J16" s="206">
        <v>0</v>
      </c>
      <c r="K16" s="251">
        <v>0</v>
      </c>
      <c r="L16" s="89">
        <f t="shared" si="1"/>
        <v>0</v>
      </c>
      <c r="M16" s="90" t="str">
        <f t="shared" si="0"/>
        <v xml:space="preserve">-    </v>
      </c>
    </row>
    <row r="17" spans="1:13" s="15" customFormat="1" ht="27" customHeight="1" x14ac:dyDescent="0.25">
      <c r="A17" s="38"/>
      <c r="B17" s="11"/>
      <c r="C17" s="138"/>
      <c r="D17" s="136" t="s">
        <v>11</v>
      </c>
      <c r="E17" s="91" t="s">
        <v>18</v>
      </c>
      <c r="F17" s="91"/>
      <c r="G17" s="91"/>
      <c r="H17" s="207"/>
      <c r="I17" s="205"/>
      <c r="J17" s="177">
        <f>SUM(J18:J19)</f>
        <v>85084765.469999999</v>
      </c>
      <c r="K17" s="177">
        <f>SUM(K18:K19)</f>
        <v>86954813.620000005</v>
      </c>
      <c r="L17" s="14">
        <f t="shared" si="1"/>
        <v>-1870048.150000006</v>
      </c>
      <c r="M17" s="39">
        <f t="shared" si="0"/>
        <v>-2.1505976174847282E-2</v>
      </c>
    </row>
    <row r="18" spans="1:13" s="165" customFormat="1" ht="27" customHeight="1" x14ac:dyDescent="0.25">
      <c r="A18" s="160"/>
      <c r="B18" s="161"/>
      <c r="C18" s="162"/>
      <c r="D18" s="163"/>
      <c r="E18" s="95" t="s">
        <v>19</v>
      </c>
      <c r="F18" s="95" t="s">
        <v>69</v>
      </c>
      <c r="G18" s="95"/>
      <c r="H18" s="217"/>
      <c r="I18" s="206"/>
      <c r="J18" s="206">
        <v>4717783.870000001</v>
      </c>
      <c r="K18" s="251">
        <v>4717783.870000001</v>
      </c>
      <c r="L18" s="89">
        <f t="shared" si="1"/>
        <v>0</v>
      </c>
      <c r="M18" s="90">
        <f t="shared" si="0"/>
        <v>0</v>
      </c>
    </row>
    <row r="19" spans="1:13" s="165" customFormat="1" ht="27" customHeight="1" x14ac:dyDescent="0.25">
      <c r="A19" s="160"/>
      <c r="B19" s="161"/>
      <c r="C19" s="162"/>
      <c r="D19" s="163"/>
      <c r="E19" s="95" t="s">
        <v>20</v>
      </c>
      <c r="F19" s="95" t="s">
        <v>70</v>
      </c>
      <c r="G19" s="95"/>
      <c r="H19" s="217"/>
      <c r="I19" s="206"/>
      <c r="J19" s="206">
        <v>80366981.599999994</v>
      </c>
      <c r="K19" s="251">
        <v>82237029.75</v>
      </c>
      <c r="L19" s="89">
        <f t="shared" si="1"/>
        <v>-1870048.150000006</v>
      </c>
      <c r="M19" s="90">
        <f t="shared" si="0"/>
        <v>-2.2739733617385495E-2</v>
      </c>
    </row>
    <row r="20" spans="1:13" s="15" customFormat="1" ht="27" customHeight="1" x14ac:dyDescent="0.25">
      <c r="A20" s="40"/>
      <c r="B20" s="11"/>
      <c r="C20" s="138"/>
      <c r="D20" s="136" t="s">
        <v>12</v>
      </c>
      <c r="E20" s="91" t="s">
        <v>21</v>
      </c>
      <c r="F20" s="91"/>
      <c r="G20" s="91"/>
      <c r="H20" s="207"/>
      <c r="I20" s="205"/>
      <c r="J20" s="205">
        <v>3849801.870000001</v>
      </c>
      <c r="K20" s="177">
        <v>3136039.37</v>
      </c>
      <c r="L20" s="14">
        <f t="shared" si="1"/>
        <v>713762.50000000093</v>
      </c>
      <c r="M20" s="39">
        <f t="shared" si="0"/>
        <v>0.22759998067243681</v>
      </c>
    </row>
    <row r="21" spans="1:13" s="15" customFormat="1" ht="27" customHeight="1" x14ac:dyDescent="0.25">
      <c r="A21" s="40"/>
      <c r="B21" s="11"/>
      <c r="C21" s="138"/>
      <c r="D21" s="136" t="s">
        <v>13</v>
      </c>
      <c r="E21" s="91" t="s">
        <v>22</v>
      </c>
      <c r="F21" s="91"/>
      <c r="G21" s="91"/>
      <c r="H21" s="207"/>
      <c r="I21" s="205"/>
      <c r="J21" s="205">
        <v>7421715.5400000066</v>
      </c>
      <c r="K21" s="177">
        <v>7179938.9099999964</v>
      </c>
      <c r="L21" s="14">
        <f t="shared" si="1"/>
        <v>241776.63000001013</v>
      </c>
      <c r="M21" s="39">
        <f t="shared" si="0"/>
        <v>3.3673911857839224E-2</v>
      </c>
    </row>
    <row r="22" spans="1:13" s="15" customFormat="1" ht="27" customHeight="1" x14ac:dyDescent="0.25">
      <c r="A22" s="40"/>
      <c r="B22" s="11"/>
      <c r="C22" s="138"/>
      <c r="D22" s="136" t="s">
        <v>14</v>
      </c>
      <c r="E22" s="91" t="s">
        <v>23</v>
      </c>
      <c r="F22" s="91"/>
      <c r="G22" s="91"/>
      <c r="H22" s="207"/>
      <c r="I22" s="205"/>
      <c r="J22" s="205">
        <v>978225.01999999955</v>
      </c>
      <c r="K22" s="177">
        <v>1083012.4799999995</v>
      </c>
      <c r="L22" s="14">
        <f t="shared" si="1"/>
        <v>-104787.45999999996</v>
      </c>
      <c r="M22" s="39">
        <f t="shared" si="0"/>
        <v>-9.6755542466140376E-2</v>
      </c>
    </row>
    <row r="23" spans="1:13" s="15" customFormat="1" ht="27" customHeight="1" x14ac:dyDescent="0.25">
      <c r="A23" s="40"/>
      <c r="B23" s="11"/>
      <c r="C23" s="138"/>
      <c r="D23" s="136" t="s">
        <v>24</v>
      </c>
      <c r="E23" s="91" t="s">
        <v>25</v>
      </c>
      <c r="F23" s="91"/>
      <c r="G23" s="91"/>
      <c r="H23" s="207"/>
      <c r="I23" s="205"/>
      <c r="J23" s="205">
        <v>51617.580000000075</v>
      </c>
      <c r="K23" s="177">
        <v>54765.060000000522</v>
      </c>
      <c r="L23" s="14">
        <f t="shared" si="1"/>
        <v>-3147.480000000447</v>
      </c>
      <c r="M23" s="39">
        <f t="shared" si="0"/>
        <v>-5.7472410328782933E-2</v>
      </c>
    </row>
    <row r="24" spans="1:13" s="15" customFormat="1" ht="27" customHeight="1" x14ac:dyDescent="0.25">
      <c r="A24" s="40"/>
      <c r="B24" s="11"/>
      <c r="C24" s="138"/>
      <c r="D24" s="136" t="s">
        <v>26</v>
      </c>
      <c r="E24" s="91" t="s">
        <v>57</v>
      </c>
      <c r="F24" s="91"/>
      <c r="G24" s="91"/>
      <c r="H24" s="207"/>
      <c r="I24" s="205"/>
      <c r="J24" s="205">
        <v>0</v>
      </c>
      <c r="K24" s="177">
        <v>0</v>
      </c>
      <c r="L24" s="14">
        <f t="shared" si="1"/>
        <v>0</v>
      </c>
      <c r="M24" s="39" t="str">
        <f t="shared" si="0"/>
        <v xml:space="preserve">-    </v>
      </c>
    </row>
    <row r="25" spans="1:13" s="15" customFormat="1" ht="27" customHeight="1" x14ac:dyDescent="0.25">
      <c r="A25" s="40"/>
      <c r="B25" s="11"/>
      <c r="C25" s="11"/>
      <c r="D25" s="136" t="s">
        <v>27</v>
      </c>
      <c r="E25" s="91" t="s">
        <v>204</v>
      </c>
      <c r="F25" s="91"/>
      <c r="G25" s="91"/>
      <c r="H25" s="207"/>
      <c r="I25" s="205"/>
      <c r="J25" s="205">
        <v>540340.87999999989</v>
      </c>
      <c r="K25" s="177">
        <v>657602.32999999914</v>
      </c>
      <c r="L25" s="14">
        <f t="shared" si="1"/>
        <v>-117261.44999999925</v>
      </c>
      <c r="M25" s="39">
        <f t="shared" si="0"/>
        <v>-0.17831665833665675</v>
      </c>
    </row>
    <row r="26" spans="1:13" s="15" customFormat="1" ht="27" customHeight="1" x14ac:dyDescent="0.25">
      <c r="A26" s="40"/>
      <c r="B26" s="11"/>
      <c r="C26" s="11"/>
      <c r="D26" s="136" t="s">
        <v>52</v>
      </c>
      <c r="E26" s="15" t="s">
        <v>257</v>
      </c>
      <c r="H26" s="220"/>
      <c r="I26" s="219"/>
      <c r="J26" s="205">
        <v>47752749.060000002</v>
      </c>
      <c r="K26" s="177">
        <v>44148632.879999995</v>
      </c>
      <c r="L26" s="14">
        <f t="shared" si="1"/>
        <v>3604116.1800000072</v>
      </c>
      <c r="M26" s="39">
        <f t="shared" si="0"/>
        <v>8.1635963446395343E-2</v>
      </c>
    </row>
    <row r="27" spans="1:13" s="15" customFormat="1" ht="27" customHeight="1" x14ac:dyDescent="0.25">
      <c r="A27" s="40"/>
      <c r="B27" s="11"/>
      <c r="C27" s="11"/>
      <c r="D27" s="136"/>
      <c r="H27" s="212" t="s">
        <v>288</v>
      </c>
      <c r="I27" s="212" t="s">
        <v>289</v>
      </c>
      <c r="J27" s="9"/>
      <c r="K27" s="177"/>
      <c r="L27" s="14"/>
      <c r="M27" s="39"/>
    </row>
    <row r="28" spans="1:13" s="7" customFormat="1" ht="48" customHeight="1" x14ac:dyDescent="0.25">
      <c r="A28" s="36"/>
      <c r="B28" s="8" t="s">
        <v>28</v>
      </c>
      <c r="C28" s="283" t="s">
        <v>281</v>
      </c>
      <c r="D28" s="283"/>
      <c r="E28" s="283"/>
      <c r="F28" s="283"/>
      <c r="G28" s="283"/>
      <c r="H28" s="9">
        <f>H29+H34</f>
        <v>233648.85</v>
      </c>
      <c r="I28" s="9">
        <f>I29+I34</f>
        <v>0</v>
      </c>
      <c r="J28" s="250">
        <f>J29+J34</f>
        <v>233648.85</v>
      </c>
      <c r="K28" s="250">
        <f>K29+K34</f>
        <v>0</v>
      </c>
      <c r="L28" s="10">
        <f t="shared" ref="L28:L37" si="2">J28-K28</f>
        <v>233648.85</v>
      </c>
      <c r="M28" s="37" t="str">
        <f t="shared" ref="M28:M37" si="3">IF(K28=0,"-    ",L28/K28)</f>
        <v xml:space="preserve">-    </v>
      </c>
    </row>
    <row r="29" spans="1:13" s="15" customFormat="1" ht="27" customHeight="1" x14ac:dyDescent="0.25">
      <c r="A29" s="40"/>
      <c r="B29" s="11"/>
      <c r="C29" s="11"/>
      <c r="D29" s="136" t="s">
        <v>9</v>
      </c>
      <c r="E29" s="15" t="s">
        <v>58</v>
      </c>
      <c r="H29" s="13">
        <f>SUM(H30:H33)</f>
        <v>233648.85</v>
      </c>
      <c r="I29" s="13">
        <f>SUM(I30:I33)</f>
        <v>0</v>
      </c>
      <c r="J29" s="177">
        <f>SUM(J30:J33)</f>
        <v>233648.85</v>
      </c>
      <c r="K29" s="177">
        <f>SUM(K30:K33)</f>
        <v>0</v>
      </c>
      <c r="L29" s="14">
        <f t="shared" si="2"/>
        <v>233648.85</v>
      </c>
      <c r="M29" s="39" t="str">
        <f t="shared" si="3"/>
        <v xml:space="preserve">-    </v>
      </c>
    </row>
    <row r="30" spans="1:13" s="15" customFormat="1" ht="27" customHeight="1" x14ac:dyDescent="0.25">
      <c r="A30" s="38"/>
      <c r="B30" s="11"/>
      <c r="C30" s="138"/>
      <c r="D30" s="136"/>
      <c r="E30" s="95" t="s">
        <v>19</v>
      </c>
      <c r="F30" s="95" t="s">
        <v>62</v>
      </c>
      <c r="G30" s="91"/>
      <c r="H30" s="88">
        <v>0</v>
      </c>
      <c r="I30" s="206">
        <v>0</v>
      </c>
      <c r="J30" s="206">
        <f>+H30+I30</f>
        <v>0</v>
      </c>
      <c r="K30" s="251">
        <v>0</v>
      </c>
      <c r="L30" s="89">
        <f t="shared" si="2"/>
        <v>0</v>
      </c>
      <c r="M30" s="90" t="str">
        <f t="shared" si="3"/>
        <v xml:space="preserve">-    </v>
      </c>
    </row>
    <row r="31" spans="1:13" s="15" customFormat="1" ht="27" customHeight="1" x14ac:dyDescent="0.25">
      <c r="A31" s="38"/>
      <c r="B31" s="11"/>
      <c r="C31" s="138"/>
      <c r="D31" s="136"/>
      <c r="E31" s="95" t="s">
        <v>20</v>
      </c>
      <c r="F31" s="95" t="s">
        <v>64</v>
      </c>
      <c r="G31" s="91"/>
      <c r="H31" s="88">
        <v>233648.85</v>
      </c>
      <c r="I31" s="206">
        <v>0</v>
      </c>
      <c r="J31" s="206">
        <f>+H31+I31</f>
        <v>233648.85</v>
      </c>
      <c r="K31" s="251">
        <v>0</v>
      </c>
      <c r="L31" s="89">
        <f t="shared" si="2"/>
        <v>233648.85</v>
      </c>
      <c r="M31" s="90" t="str">
        <f t="shared" si="3"/>
        <v xml:space="preserve">-    </v>
      </c>
    </row>
    <row r="32" spans="1:13" s="15" customFormat="1" ht="27" customHeight="1" x14ac:dyDescent="0.25">
      <c r="A32" s="38"/>
      <c r="B32" s="11"/>
      <c r="C32" s="138"/>
      <c r="D32" s="136"/>
      <c r="E32" s="95" t="s">
        <v>61</v>
      </c>
      <c r="F32" s="95" t="s">
        <v>219</v>
      </c>
      <c r="G32" s="92"/>
      <c r="H32" s="206">
        <v>0</v>
      </c>
      <c r="I32" s="206">
        <v>0</v>
      </c>
      <c r="J32" s="206">
        <f>+H32+I32</f>
        <v>0</v>
      </c>
      <c r="K32" s="251">
        <v>0</v>
      </c>
      <c r="L32" s="89">
        <f t="shared" si="2"/>
        <v>0</v>
      </c>
      <c r="M32" s="90" t="str">
        <f t="shared" si="3"/>
        <v xml:space="preserve">-    </v>
      </c>
    </row>
    <row r="33" spans="1:15" s="15" customFormat="1" ht="27" customHeight="1" x14ac:dyDescent="0.25">
      <c r="A33" s="38"/>
      <c r="B33" s="11"/>
      <c r="C33" s="138"/>
      <c r="D33" s="95"/>
      <c r="E33" s="95" t="s">
        <v>107</v>
      </c>
      <c r="F33" s="95" t="s">
        <v>63</v>
      </c>
      <c r="G33" s="92"/>
      <c r="H33" s="213">
        <v>0</v>
      </c>
      <c r="I33" s="214">
        <v>0</v>
      </c>
      <c r="J33" s="206">
        <f>+H33+I33</f>
        <v>0</v>
      </c>
      <c r="K33" s="251">
        <v>0</v>
      </c>
      <c r="L33" s="89">
        <f t="shared" si="2"/>
        <v>0</v>
      </c>
      <c r="M33" s="90" t="str">
        <f t="shared" si="3"/>
        <v xml:space="preserve">-    </v>
      </c>
    </row>
    <row r="34" spans="1:15" s="15" customFormat="1" ht="27" customHeight="1" x14ac:dyDescent="0.25">
      <c r="A34" s="38"/>
      <c r="B34" s="11"/>
      <c r="C34" s="138"/>
      <c r="D34" s="136" t="s">
        <v>11</v>
      </c>
      <c r="E34" s="15" t="s">
        <v>220</v>
      </c>
      <c r="F34" s="95"/>
      <c r="G34" s="287"/>
      <c r="H34" s="287"/>
      <c r="I34" s="288"/>
      <c r="J34" s="251">
        <f>SUM(J35:J36)</f>
        <v>0</v>
      </c>
      <c r="K34" s="251">
        <f>SUM(K35:K36)</f>
        <v>0</v>
      </c>
      <c r="L34" s="89">
        <f t="shared" si="2"/>
        <v>0</v>
      </c>
      <c r="M34" s="90" t="str">
        <f t="shared" si="3"/>
        <v xml:space="preserve">-    </v>
      </c>
    </row>
    <row r="35" spans="1:15" s="15" customFormat="1" ht="27" customHeight="1" x14ac:dyDescent="0.25">
      <c r="A35" s="38"/>
      <c r="B35" s="11"/>
      <c r="C35" s="138"/>
      <c r="D35" s="136"/>
      <c r="E35" s="95" t="s">
        <v>19</v>
      </c>
      <c r="F35" s="95" t="s">
        <v>59</v>
      </c>
      <c r="G35" s="91"/>
      <c r="H35" s="91"/>
      <c r="I35" s="92"/>
      <c r="J35" s="251">
        <v>0</v>
      </c>
      <c r="K35" s="251">
        <v>0</v>
      </c>
      <c r="L35" s="89">
        <f t="shared" si="2"/>
        <v>0</v>
      </c>
      <c r="M35" s="90" t="str">
        <f t="shared" si="3"/>
        <v xml:space="preserve">-    </v>
      </c>
    </row>
    <row r="36" spans="1:15" s="15" customFormat="1" ht="27" customHeight="1" x14ac:dyDescent="0.25">
      <c r="A36" s="38"/>
      <c r="B36" s="11"/>
      <c r="C36" s="138"/>
      <c r="D36" s="136"/>
      <c r="E36" s="95" t="s">
        <v>20</v>
      </c>
      <c r="F36" s="95" t="s">
        <v>60</v>
      </c>
      <c r="G36" s="241"/>
      <c r="H36" s="241"/>
      <c r="I36" s="242"/>
      <c r="J36" s="251">
        <v>0</v>
      </c>
      <c r="K36" s="251">
        <v>0</v>
      </c>
      <c r="L36" s="89">
        <f t="shared" si="2"/>
        <v>0</v>
      </c>
      <c r="M36" s="90" t="str">
        <f t="shared" si="3"/>
        <v xml:space="preserve">-    </v>
      </c>
    </row>
    <row r="37" spans="1:15" s="7" customFormat="1" ht="27" customHeight="1" x14ac:dyDescent="0.25">
      <c r="A37" s="191"/>
      <c r="B37" s="26" t="s">
        <v>157</v>
      </c>
      <c r="C37" s="139"/>
      <c r="D37" s="139"/>
      <c r="E37" s="139"/>
      <c r="F37" s="139"/>
      <c r="G37" s="139"/>
      <c r="H37" s="221"/>
      <c r="I37" s="208"/>
      <c r="J37" s="221">
        <f>J7+J13+J28</f>
        <v>148079540.44999999</v>
      </c>
      <c r="K37" s="221">
        <f>K7+K13+K28</f>
        <v>145122044.23999998</v>
      </c>
      <c r="L37" s="25">
        <f t="shared" si="2"/>
        <v>2957496.2100000083</v>
      </c>
      <c r="M37" s="41">
        <f t="shared" si="3"/>
        <v>2.0379372585938488E-2</v>
      </c>
    </row>
    <row r="38" spans="1:15" s="15" customFormat="1" ht="9" customHeight="1" x14ac:dyDescent="0.25">
      <c r="A38" s="40"/>
      <c r="B38" s="12"/>
      <c r="C38" s="91"/>
      <c r="D38" s="91"/>
      <c r="E38" s="91"/>
      <c r="F38" s="91"/>
      <c r="G38" s="91"/>
      <c r="H38" s="207"/>
      <c r="I38" s="205"/>
      <c r="J38" s="205"/>
      <c r="K38" s="177"/>
      <c r="L38" s="14"/>
      <c r="M38" s="39"/>
    </row>
    <row r="39" spans="1:15" s="7" customFormat="1" ht="27" customHeight="1" x14ac:dyDescent="0.25">
      <c r="A39" s="36" t="s">
        <v>29</v>
      </c>
      <c r="B39" s="16" t="s">
        <v>30</v>
      </c>
      <c r="C39" s="146"/>
      <c r="D39" s="146"/>
      <c r="E39" s="146"/>
      <c r="F39" s="146"/>
      <c r="G39" s="146"/>
      <c r="H39" s="216"/>
      <c r="I39" s="204"/>
      <c r="J39" s="204"/>
      <c r="K39" s="250"/>
      <c r="L39" s="10"/>
      <c r="M39" s="37"/>
    </row>
    <row r="40" spans="1:15" s="7" customFormat="1" ht="27" customHeight="1" x14ac:dyDescent="0.25">
      <c r="A40" s="36"/>
      <c r="B40" s="8" t="s">
        <v>7</v>
      </c>
      <c r="C40" s="93" t="s">
        <v>31</v>
      </c>
      <c r="D40" s="93"/>
      <c r="E40" s="93"/>
      <c r="F40" s="93"/>
      <c r="G40" s="93"/>
      <c r="H40" s="216"/>
      <c r="I40" s="204"/>
      <c r="J40" s="250">
        <f>SUM(J41:J44)</f>
        <v>10834261.06083576</v>
      </c>
      <c r="K40" s="250">
        <f>SUM(K41:K44)</f>
        <v>11046815.792953992</v>
      </c>
      <c r="L40" s="10">
        <f t="shared" ref="L40:L44" si="4">J40-K40</f>
        <v>-212554.73211823218</v>
      </c>
      <c r="M40" s="37">
        <f>IF(K40=0,"-    ",L40/K40)</f>
        <v>-1.9241266995128705E-2</v>
      </c>
    </row>
    <row r="41" spans="1:15" s="15" customFormat="1" ht="27" customHeight="1" x14ac:dyDescent="0.25">
      <c r="A41" s="38"/>
      <c r="B41" s="11"/>
      <c r="C41" s="138"/>
      <c r="D41" s="136" t="s">
        <v>9</v>
      </c>
      <c r="E41" s="91" t="s">
        <v>205</v>
      </c>
      <c r="F41" s="91"/>
      <c r="G41" s="91"/>
      <c r="H41" s="207"/>
      <c r="I41" s="205"/>
      <c r="J41" s="205">
        <v>10633211.790835761</v>
      </c>
      <c r="K41" s="177">
        <v>10852208.102953993</v>
      </c>
      <c r="L41" s="14">
        <f t="shared" si="4"/>
        <v>-218996.31211823225</v>
      </c>
      <c r="M41" s="39">
        <f>IF(K41=0,"-    ",L41/K41)</f>
        <v>-2.0179885055707787E-2</v>
      </c>
    </row>
    <row r="42" spans="1:15" s="15" customFormat="1" ht="27" customHeight="1" x14ac:dyDescent="0.25">
      <c r="A42" s="38"/>
      <c r="B42" s="11"/>
      <c r="C42" s="138"/>
      <c r="D42" s="136" t="s">
        <v>11</v>
      </c>
      <c r="E42" s="91" t="s">
        <v>206</v>
      </c>
      <c r="F42" s="91"/>
      <c r="G42" s="91"/>
      <c r="H42" s="207"/>
      <c r="I42" s="205"/>
      <c r="J42" s="205">
        <v>201049.27000000002</v>
      </c>
      <c r="K42" s="177">
        <v>194607.69</v>
      </c>
      <c r="L42" s="14">
        <f t="shared" si="4"/>
        <v>6441.5800000000163</v>
      </c>
      <c r="M42" s="39">
        <f>IF(K42=0,"-    ",L42/K42)</f>
        <v>3.3100336374169058E-2</v>
      </c>
    </row>
    <row r="43" spans="1:15" s="15" customFormat="1" ht="27" customHeight="1" x14ac:dyDescent="0.25">
      <c r="A43" s="38"/>
      <c r="B43" s="11"/>
      <c r="C43" s="138"/>
      <c r="D43" s="136" t="s">
        <v>12</v>
      </c>
      <c r="E43" s="91" t="s">
        <v>207</v>
      </c>
      <c r="F43" s="136"/>
      <c r="G43" s="91"/>
      <c r="H43" s="207"/>
      <c r="I43" s="205"/>
      <c r="J43" s="205">
        <v>0</v>
      </c>
      <c r="K43" s="177">
        <v>0</v>
      </c>
      <c r="L43" s="14">
        <f t="shared" si="4"/>
        <v>0</v>
      </c>
      <c r="M43" s="39" t="str">
        <f>IF(K43=0,"-    ",L43/K43)</f>
        <v xml:space="preserve">-    </v>
      </c>
    </row>
    <row r="44" spans="1:15" s="15" customFormat="1" ht="27" customHeight="1" x14ac:dyDescent="0.25">
      <c r="A44" s="40"/>
      <c r="B44" s="12"/>
      <c r="C44" s="91"/>
      <c r="D44" s="136" t="s">
        <v>13</v>
      </c>
      <c r="E44" s="91" t="s">
        <v>208</v>
      </c>
      <c r="F44" s="136"/>
      <c r="G44" s="91"/>
      <c r="H44" s="207"/>
      <c r="I44" s="205"/>
      <c r="J44" s="205">
        <v>0</v>
      </c>
      <c r="K44" s="177">
        <v>0</v>
      </c>
      <c r="L44" s="14">
        <f t="shared" si="4"/>
        <v>0</v>
      </c>
      <c r="M44" s="39" t="str">
        <f>IF(K44=0,"-    ",L44/K44)</f>
        <v xml:space="preserve">-    </v>
      </c>
    </row>
    <row r="45" spans="1:15" s="15" customFormat="1" ht="27" customHeight="1" x14ac:dyDescent="0.25">
      <c r="A45" s="40"/>
      <c r="B45" s="12"/>
      <c r="C45" s="91"/>
      <c r="D45" s="136"/>
      <c r="E45" s="91"/>
      <c r="F45" s="136"/>
      <c r="G45" s="91"/>
      <c r="H45" s="235" t="s">
        <v>288</v>
      </c>
      <c r="I45" s="235" t="s">
        <v>289</v>
      </c>
      <c r="J45" s="275"/>
      <c r="K45" s="177"/>
      <c r="L45" s="14"/>
      <c r="M45" s="39"/>
    </row>
    <row r="46" spans="1:15" s="7" customFormat="1" ht="39.75" customHeight="1" x14ac:dyDescent="0.25">
      <c r="A46" s="36"/>
      <c r="B46" s="8" t="s">
        <v>15</v>
      </c>
      <c r="C46" s="283" t="s">
        <v>290</v>
      </c>
      <c r="D46" s="283"/>
      <c r="E46" s="283"/>
      <c r="F46" s="283"/>
      <c r="G46" s="284"/>
      <c r="H46" s="9">
        <f>H47+H58+H71+H72+H75+H76+H77</f>
        <v>20011853.930000003</v>
      </c>
      <c r="I46" s="9">
        <f>I47+I58+I71+I72+I75+I76+I77</f>
        <v>438920346.38190287</v>
      </c>
      <c r="J46" s="250">
        <f>J47+J58+J71+J72+J75+J76+J77</f>
        <v>458932200.31190294</v>
      </c>
      <c r="K46" s="250">
        <f>K47+K58+K71+K72+K75+K76+K77</f>
        <v>431887527.54939997</v>
      </c>
      <c r="L46" s="10">
        <f t="shared" ref="L46:L86" si="5">J46-K46</f>
        <v>27044672.762502968</v>
      </c>
      <c r="M46" s="37">
        <f t="shared" ref="M46:M86" si="6">IF(K46=0,"-    ",L46/K46)</f>
        <v>6.2619712395861116E-2</v>
      </c>
      <c r="O46" s="123"/>
    </row>
    <row r="47" spans="1:15" s="176" customFormat="1" ht="27" customHeight="1" x14ac:dyDescent="0.25">
      <c r="A47" s="172"/>
      <c r="B47" s="197"/>
      <c r="C47" s="198"/>
      <c r="D47" s="173" t="s">
        <v>9</v>
      </c>
      <c r="E47" s="199" t="s">
        <v>76</v>
      </c>
      <c r="F47" s="199"/>
      <c r="G47" s="175"/>
      <c r="H47" s="250">
        <f>H48+H51+H52+H57</f>
        <v>81686.75</v>
      </c>
      <c r="I47" s="250">
        <f>I48+I51+I52+I57</f>
        <v>150817130.65414351</v>
      </c>
      <c r="J47" s="250">
        <f>J48+J51+J52+J57</f>
        <v>150898817.40414351</v>
      </c>
      <c r="K47" s="250">
        <f>K48+K51+K52+K57</f>
        <v>147627542.36939999</v>
      </c>
      <c r="L47" s="256">
        <f t="shared" si="5"/>
        <v>3271275.0347435176</v>
      </c>
      <c r="M47" s="196">
        <f t="shared" si="6"/>
        <v>2.2158975095297545E-2</v>
      </c>
    </row>
    <row r="48" spans="1:15" s="15" customFormat="1" ht="23.25" customHeight="1" x14ac:dyDescent="0.25">
      <c r="A48" s="38"/>
      <c r="B48" s="11"/>
      <c r="C48" s="138"/>
      <c r="D48" s="136"/>
      <c r="E48" s="95" t="s">
        <v>19</v>
      </c>
      <c r="F48" s="95" t="s">
        <v>77</v>
      </c>
      <c r="G48" s="92"/>
      <c r="H48" s="252">
        <f>SUM(H49:H50)</f>
        <v>0</v>
      </c>
      <c r="I48" s="88">
        <f>SUM(I49:I50)</f>
        <v>146450567.39414352</v>
      </c>
      <c r="J48" s="252">
        <f>SUM(J49:J50)</f>
        <v>146450567.39414352</v>
      </c>
      <c r="K48" s="252">
        <f>SUM(K49:K50)</f>
        <v>141515592.6494</v>
      </c>
      <c r="L48" s="247">
        <f t="shared" si="5"/>
        <v>4934974.744743526</v>
      </c>
      <c r="M48" s="248">
        <f t="shared" si="6"/>
        <v>3.4872303838416982E-2</v>
      </c>
    </row>
    <row r="49" spans="1:15" s="15" customFormat="1" ht="27" customHeight="1" x14ac:dyDescent="0.25">
      <c r="A49" s="38"/>
      <c r="B49" s="11"/>
      <c r="C49" s="138"/>
      <c r="D49" s="136"/>
      <c r="E49" s="91"/>
      <c r="F49" s="91" t="s">
        <v>9</v>
      </c>
      <c r="G49" s="92" t="s">
        <v>267</v>
      </c>
      <c r="H49" s="177">
        <v>0</v>
      </c>
      <c r="I49" s="13">
        <v>101458567.39414351</v>
      </c>
      <c r="J49" s="13">
        <f>+H49+I49</f>
        <v>101458567.39414351</v>
      </c>
      <c r="K49" s="177">
        <v>96523592.649399996</v>
      </c>
      <c r="L49" s="14">
        <f t="shared" si="5"/>
        <v>4934974.7447435111</v>
      </c>
      <c r="M49" s="39">
        <f t="shared" si="6"/>
        <v>5.1127134924087263E-2</v>
      </c>
    </row>
    <row r="50" spans="1:15" s="15" customFormat="1" ht="27" customHeight="1" x14ac:dyDescent="0.25">
      <c r="A50" s="38"/>
      <c r="B50" s="11"/>
      <c r="C50" s="138"/>
      <c r="D50" s="136"/>
      <c r="E50" s="91"/>
      <c r="F50" s="91" t="s">
        <v>11</v>
      </c>
      <c r="G50" s="92" t="s">
        <v>78</v>
      </c>
      <c r="H50" s="177">
        <v>0</v>
      </c>
      <c r="I50" s="13">
        <v>44992000</v>
      </c>
      <c r="J50" s="13">
        <f>+H50+I50</f>
        <v>44992000</v>
      </c>
      <c r="K50" s="177">
        <v>44992000</v>
      </c>
      <c r="L50" s="14">
        <f t="shared" si="5"/>
        <v>0</v>
      </c>
      <c r="M50" s="39">
        <f t="shared" si="6"/>
        <v>0</v>
      </c>
    </row>
    <row r="51" spans="1:15" s="15" customFormat="1" ht="27" customHeight="1" x14ac:dyDescent="0.25">
      <c r="A51" s="38"/>
      <c r="B51" s="11"/>
      <c r="C51" s="138"/>
      <c r="D51" s="136"/>
      <c r="E51" s="95" t="s">
        <v>20</v>
      </c>
      <c r="F51" s="95" t="s">
        <v>79</v>
      </c>
      <c r="G51" s="92"/>
      <c r="H51" s="251">
        <v>0</v>
      </c>
      <c r="I51" s="88">
        <v>4366563.26</v>
      </c>
      <c r="J51" s="13">
        <f>+H51+I51</f>
        <v>4366563.26</v>
      </c>
      <c r="K51" s="177">
        <v>6111949.7199999997</v>
      </c>
      <c r="L51" s="14">
        <f t="shared" si="5"/>
        <v>-1745386.46</v>
      </c>
      <c r="M51" s="39">
        <f t="shared" si="6"/>
        <v>-0.28556950563395667</v>
      </c>
    </row>
    <row r="52" spans="1:15" s="15" customFormat="1" ht="27" customHeight="1" x14ac:dyDescent="0.25">
      <c r="A52" s="38"/>
      <c r="B52" s="11"/>
      <c r="C52" s="138"/>
      <c r="D52" s="136"/>
      <c r="E52" s="95" t="s">
        <v>61</v>
      </c>
      <c r="F52" s="95" t="s">
        <v>221</v>
      </c>
      <c r="G52" s="92"/>
      <c r="H52" s="88">
        <f>SUM(H53:H56)</f>
        <v>0</v>
      </c>
      <c r="I52" s="88">
        <f>SUM(I53:I56)</f>
        <v>0</v>
      </c>
      <c r="J52" s="251">
        <f>SUM(J53:J56)</f>
        <v>0</v>
      </c>
      <c r="K52" s="251">
        <f>SUM(K53:K56)</f>
        <v>0</v>
      </c>
      <c r="L52" s="14">
        <f t="shared" si="5"/>
        <v>0</v>
      </c>
      <c r="M52" s="39" t="str">
        <f t="shared" si="6"/>
        <v xml:space="preserve">-    </v>
      </c>
    </row>
    <row r="53" spans="1:15" s="15" customFormat="1" ht="27" customHeight="1" x14ac:dyDescent="0.25">
      <c r="A53" s="38"/>
      <c r="B53" s="11"/>
      <c r="C53" s="138"/>
      <c r="D53" s="136"/>
      <c r="E53" s="91"/>
      <c r="F53" s="91" t="s">
        <v>9</v>
      </c>
      <c r="G53" s="92" t="s">
        <v>209</v>
      </c>
      <c r="H53" s="13">
        <v>0</v>
      </c>
      <c r="I53" s="13">
        <v>0</v>
      </c>
      <c r="J53" s="13">
        <f>+H53+I53</f>
        <v>0</v>
      </c>
      <c r="K53" s="177">
        <v>0</v>
      </c>
      <c r="L53" s="14">
        <f t="shared" si="5"/>
        <v>0</v>
      </c>
      <c r="M53" s="39" t="str">
        <f t="shared" si="6"/>
        <v xml:space="preserve">-    </v>
      </c>
    </row>
    <row r="54" spans="1:15" s="15" customFormat="1" ht="27" customHeight="1" x14ac:dyDescent="0.25">
      <c r="A54" s="38"/>
      <c r="B54" s="11"/>
      <c r="C54" s="138"/>
      <c r="D54" s="136"/>
      <c r="E54" s="91"/>
      <c r="F54" s="91" t="s">
        <v>11</v>
      </c>
      <c r="G54" s="92" t="s">
        <v>210</v>
      </c>
      <c r="H54" s="13">
        <v>0</v>
      </c>
      <c r="I54" s="13">
        <v>0</v>
      </c>
      <c r="J54" s="13">
        <f>+H54+I54</f>
        <v>0</v>
      </c>
      <c r="K54" s="177">
        <v>0</v>
      </c>
      <c r="L54" s="14">
        <f t="shared" si="5"/>
        <v>0</v>
      </c>
      <c r="M54" s="39" t="str">
        <f t="shared" si="6"/>
        <v xml:space="preserve">-    </v>
      </c>
    </row>
    <row r="55" spans="1:15" s="15" customFormat="1" ht="27" customHeight="1" x14ac:dyDescent="0.25">
      <c r="A55" s="38"/>
      <c r="B55" s="11"/>
      <c r="C55" s="138"/>
      <c r="D55" s="136"/>
      <c r="E55" s="91"/>
      <c r="F55" s="91" t="s">
        <v>12</v>
      </c>
      <c r="G55" s="91" t="s">
        <v>258</v>
      </c>
      <c r="H55" s="13">
        <v>0</v>
      </c>
      <c r="I55" s="13">
        <v>0</v>
      </c>
      <c r="J55" s="13">
        <f>+H55+I55</f>
        <v>0</v>
      </c>
      <c r="K55" s="177">
        <v>0</v>
      </c>
      <c r="L55" s="14">
        <f t="shared" si="5"/>
        <v>0</v>
      </c>
      <c r="M55" s="39" t="str">
        <f t="shared" si="6"/>
        <v xml:space="preserve">-    </v>
      </c>
    </row>
    <row r="56" spans="1:15" s="15" customFormat="1" ht="27" customHeight="1" x14ac:dyDescent="0.25">
      <c r="A56" s="38"/>
      <c r="B56" s="11"/>
      <c r="C56" s="138"/>
      <c r="D56" s="136"/>
      <c r="E56" s="91"/>
      <c r="F56" s="91" t="s">
        <v>13</v>
      </c>
      <c r="G56" s="91" t="s">
        <v>201</v>
      </c>
      <c r="H56" s="13">
        <v>0</v>
      </c>
      <c r="I56" s="13">
        <v>0</v>
      </c>
      <c r="J56" s="13">
        <f>+H56+I56</f>
        <v>0</v>
      </c>
      <c r="K56" s="177">
        <v>0</v>
      </c>
      <c r="L56" s="14">
        <f t="shared" si="5"/>
        <v>0</v>
      </c>
      <c r="M56" s="39" t="str">
        <f t="shared" si="6"/>
        <v xml:space="preserve">-    </v>
      </c>
    </row>
    <row r="57" spans="1:15" s="15" customFormat="1" ht="27" customHeight="1" x14ac:dyDescent="0.25">
      <c r="A57" s="38"/>
      <c r="B57" s="11"/>
      <c r="C57" s="138"/>
      <c r="D57" s="136"/>
      <c r="E57" s="95" t="s">
        <v>107</v>
      </c>
      <c r="F57" s="95" t="s">
        <v>222</v>
      </c>
      <c r="G57" s="92"/>
      <c r="H57" s="13">
        <v>81686.75</v>
      </c>
      <c r="I57" s="13">
        <v>0</v>
      </c>
      <c r="J57" s="13">
        <f>+H57+I57</f>
        <v>81686.75</v>
      </c>
      <c r="K57" s="177">
        <v>0</v>
      </c>
      <c r="L57" s="14">
        <f t="shared" si="5"/>
        <v>81686.75</v>
      </c>
      <c r="M57" s="39" t="str">
        <f t="shared" si="6"/>
        <v xml:space="preserve">-    </v>
      </c>
    </row>
    <row r="58" spans="1:15" s="176" customFormat="1" ht="27" customHeight="1" x14ac:dyDescent="0.25">
      <c r="A58" s="172"/>
      <c r="B58" s="197"/>
      <c r="C58" s="198"/>
      <c r="D58" s="173" t="s">
        <v>11</v>
      </c>
      <c r="E58" s="199" t="s">
        <v>80</v>
      </c>
      <c r="F58" s="199"/>
      <c r="G58" s="175"/>
      <c r="H58" s="250">
        <f>H59+H66</f>
        <v>0</v>
      </c>
      <c r="I58" s="250">
        <f>I59+I66</f>
        <v>288103215.72775936</v>
      </c>
      <c r="J58" s="250">
        <f>J59+J66</f>
        <v>288103215.72775936</v>
      </c>
      <c r="K58" s="250">
        <f>K59+K66</f>
        <v>267706658.65999997</v>
      </c>
      <c r="L58" s="256">
        <f t="shared" si="5"/>
        <v>20396557.067759395</v>
      </c>
      <c r="M58" s="196">
        <f t="shared" si="6"/>
        <v>7.618995048481024E-2</v>
      </c>
      <c r="O58" s="268"/>
    </row>
    <row r="59" spans="1:15" s="15" customFormat="1" ht="27" customHeight="1" x14ac:dyDescent="0.25">
      <c r="A59" s="38"/>
      <c r="B59" s="11"/>
      <c r="C59" s="138"/>
      <c r="D59" s="136"/>
      <c r="E59" s="95" t="s">
        <v>19</v>
      </c>
      <c r="F59" s="95" t="s">
        <v>81</v>
      </c>
      <c r="G59" s="92"/>
      <c r="H59" s="246">
        <f>SUM(H60,H65)</f>
        <v>0</v>
      </c>
      <c r="I59" s="246">
        <f>SUM(I60,I65)</f>
        <v>97617557.06775938</v>
      </c>
      <c r="J59" s="252">
        <f>SUM(J60,J65)</f>
        <v>97617557.06775938</v>
      </c>
      <c r="K59" s="252">
        <f>SUM(K60,K65)</f>
        <v>77221000</v>
      </c>
      <c r="L59" s="247">
        <f t="shared" si="5"/>
        <v>20396557.06775938</v>
      </c>
      <c r="M59" s="248">
        <f t="shared" si="6"/>
        <v>0.2641322576470051</v>
      </c>
    </row>
    <row r="60" spans="1:15" s="15" customFormat="1" ht="27" customHeight="1" x14ac:dyDescent="0.25">
      <c r="A60" s="38"/>
      <c r="B60" s="11"/>
      <c r="C60" s="138"/>
      <c r="D60" s="136"/>
      <c r="E60" s="91"/>
      <c r="F60" s="91" t="s">
        <v>9</v>
      </c>
      <c r="G60" s="92" t="s">
        <v>182</v>
      </c>
      <c r="H60" s="9">
        <f>SUM(H61:H64)</f>
        <v>0</v>
      </c>
      <c r="I60" s="9">
        <f>SUM(I61:I64)</f>
        <v>97617557.06775938</v>
      </c>
      <c r="J60" s="250">
        <f>SUM(J61:J64)</f>
        <v>97617557.06775938</v>
      </c>
      <c r="K60" s="250">
        <f>SUM(K61:K64)</f>
        <v>77221000</v>
      </c>
      <c r="L60" s="10">
        <f t="shared" si="5"/>
        <v>20396557.06775938</v>
      </c>
      <c r="M60" s="37">
        <f t="shared" si="6"/>
        <v>0.2641322576470051</v>
      </c>
    </row>
    <row r="61" spans="1:15" s="15" customFormat="1" ht="38.25" customHeight="1" x14ac:dyDescent="0.25">
      <c r="A61" s="38"/>
      <c r="B61" s="11"/>
      <c r="C61" s="138"/>
      <c r="D61" s="136"/>
      <c r="E61" s="91"/>
      <c r="F61" s="91"/>
      <c r="G61" s="158" t="s">
        <v>259</v>
      </c>
      <c r="H61" s="13">
        <v>0</v>
      </c>
      <c r="I61" s="13">
        <v>60805557.06775938</v>
      </c>
      <c r="J61" s="13">
        <f>+H61+I61</f>
        <v>60805557.06775938</v>
      </c>
      <c r="K61" s="251">
        <v>60759000</v>
      </c>
      <c r="L61" s="14">
        <f t="shared" si="5"/>
        <v>46557.067759379745</v>
      </c>
      <c r="M61" s="39">
        <f t="shared" si="6"/>
        <v>7.662579660524325E-4</v>
      </c>
    </row>
    <row r="62" spans="1:15" s="15" customFormat="1" ht="36.75" customHeight="1" x14ac:dyDescent="0.25">
      <c r="A62" s="38"/>
      <c r="B62" s="11"/>
      <c r="C62" s="138"/>
      <c r="D62" s="136"/>
      <c r="E62" s="91"/>
      <c r="F62" s="91"/>
      <c r="G62" s="158" t="s">
        <v>260</v>
      </c>
      <c r="H62" s="167">
        <v>0</v>
      </c>
      <c r="I62" s="200">
        <v>36812000</v>
      </c>
      <c r="J62" s="13">
        <f>+H62+I62</f>
        <v>36812000</v>
      </c>
      <c r="K62" s="251">
        <v>16462000</v>
      </c>
      <c r="L62" s="14">
        <f t="shared" si="5"/>
        <v>20350000</v>
      </c>
      <c r="M62" s="39">
        <f t="shared" si="6"/>
        <v>1.2361802940104483</v>
      </c>
    </row>
    <row r="63" spans="1:15" s="15" customFormat="1" ht="33.75" customHeight="1" x14ac:dyDescent="0.25">
      <c r="A63" s="38"/>
      <c r="B63" s="11"/>
      <c r="C63" s="138"/>
      <c r="D63" s="136"/>
      <c r="E63" s="91"/>
      <c r="F63" s="91"/>
      <c r="G63" s="158" t="s">
        <v>261</v>
      </c>
      <c r="H63" s="167">
        <v>0</v>
      </c>
      <c r="I63" s="200">
        <v>0</v>
      </c>
      <c r="J63" s="13">
        <f>+H63+I63</f>
        <v>0</v>
      </c>
      <c r="K63" s="251">
        <v>0</v>
      </c>
      <c r="L63" s="14">
        <f t="shared" si="5"/>
        <v>0</v>
      </c>
      <c r="M63" s="39" t="str">
        <f t="shared" si="6"/>
        <v xml:space="preserve">-    </v>
      </c>
    </row>
    <row r="64" spans="1:15" s="176" customFormat="1" ht="22.5" customHeight="1" x14ac:dyDescent="0.25">
      <c r="A64" s="172"/>
      <c r="B64" s="197"/>
      <c r="C64" s="198"/>
      <c r="D64" s="173"/>
      <c r="E64" s="199"/>
      <c r="F64" s="199"/>
      <c r="G64" s="178" t="s">
        <v>286</v>
      </c>
      <c r="H64" s="200">
        <v>0</v>
      </c>
      <c r="I64" s="200">
        <v>0</v>
      </c>
      <c r="J64" s="13">
        <f>+H64+I64</f>
        <v>0</v>
      </c>
      <c r="K64" s="251">
        <v>0</v>
      </c>
      <c r="L64" s="201">
        <f t="shared" si="5"/>
        <v>0</v>
      </c>
      <c r="M64" s="202" t="str">
        <f t="shared" si="6"/>
        <v xml:space="preserve">-    </v>
      </c>
    </row>
    <row r="65" spans="1:14" s="15" customFormat="1" ht="27" customHeight="1" x14ac:dyDescent="0.25">
      <c r="A65" s="38"/>
      <c r="B65" s="11"/>
      <c r="C65" s="138"/>
      <c r="D65" s="136"/>
      <c r="E65" s="91"/>
      <c r="F65" s="91" t="s">
        <v>11</v>
      </c>
      <c r="G65" s="92" t="s">
        <v>211</v>
      </c>
      <c r="H65" s="13">
        <v>0</v>
      </c>
      <c r="I65" s="177">
        <v>0</v>
      </c>
      <c r="J65" s="13">
        <f>+H65+I65</f>
        <v>0</v>
      </c>
      <c r="K65" s="251">
        <v>0</v>
      </c>
      <c r="L65" s="14">
        <f t="shared" si="5"/>
        <v>0</v>
      </c>
      <c r="M65" s="39" t="str">
        <f t="shared" si="6"/>
        <v xml:space="preserve">-    </v>
      </c>
    </row>
    <row r="66" spans="1:14" s="15" customFormat="1" ht="27" customHeight="1" x14ac:dyDescent="0.25">
      <c r="A66" s="38"/>
      <c r="B66" s="11"/>
      <c r="C66" s="138"/>
      <c r="D66" s="136"/>
      <c r="E66" s="95" t="s">
        <v>20</v>
      </c>
      <c r="F66" s="95" t="s">
        <v>268</v>
      </c>
      <c r="G66" s="92"/>
      <c r="H66" s="9">
        <f>SUM(H67:H70)</f>
        <v>0</v>
      </c>
      <c r="I66" s="177">
        <f>SUM(I67:I70)</f>
        <v>190485658.65999997</v>
      </c>
      <c r="J66" s="177">
        <f>SUM(J67:J70)</f>
        <v>190485658.65999997</v>
      </c>
      <c r="K66" s="177">
        <f>SUM(K67:K70)</f>
        <v>190485658.65999997</v>
      </c>
      <c r="L66" s="89">
        <f t="shared" si="5"/>
        <v>0</v>
      </c>
      <c r="M66" s="90">
        <f t="shared" si="6"/>
        <v>0</v>
      </c>
    </row>
    <row r="67" spans="1:14" s="15" customFormat="1" ht="27" customHeight="1" x14ac:dyDescent="0.25">
      <c r="A67" s="38"/>
      <c r="B67" s="11"/>
      <c r="C67" s="138"/>
      <c r="D67" s="136"/>
      <c r="E67" s="95"/>
      <c r="F67" s="91" t="s">
        <v>9</v>
      </c>
      <c r="G67" s="222" t="s">
        <v>282</v>
      </c>
      <c r="H67" s="88">
        <v>0</v>
      </c>
      <c r="I67" s="251">
        <v>0</v>
      </c>
      <c r="J67" s="251">
        <f>+H67+I67</f>
        <v>0</v>
      </c>
      <c r="K67" s="251">
        <v>0</v>
      </c>
      <c r="L67" s="89">
        <f t="shared" si="5"/>
        <v>0</v>
      </c>
      <c r="M67" s="90" t="str">
        <f t="shared" si="6"/>
        <v xml:space="preserve">-    </v>
      </c>
    </row>
    <row r="68" spans="1:14" s="15" customFormat="1" ht="27" customHeight="1" x14ac:dyDescent="0.25">
      <c r="A68" s="38"/>
      <c r="B68" s="11"/>
      <c r="C68" s="138"/>
      <c r="D68" s="136"/>
      <c r="E68" s="95"/>
      <c r="F68" s="91" t="s">
        <v>11</v>
      </c>
      <c r="G68" s="222" t="s">
        <v>283</v>
      </c>
      <c r="H68" s="88">
        <v>0</v>
      </c>
      <c r="I68" s="251">
        <v>0</v>
      </c>
      <c r="J68" s="251">
        <f>+H68+I68</f>
        <v>0</v>
      </c>
      <c r="K68" s="251">
        <v>0</v>
      </c>
      <c r="L68" s="89">
        <f t="shared" si="5"/>
        <v>0</v>
      </c>
      <c r="M68" s="90" t="str">
        <f t="shared" si="6"/>
        <v xml:space="preserve">-    </v>
      </c>
    </row>
    <row r="69" spans="1:14" s="15" customFormat="1" ht="27" customHeight="1" x14ac:dyDescent="0.25">
      <c r="A69" s="38"/>
      <c r="B69" s="11"/>
      <c r="C69" s="138"/>
      <c r="D69" s="136"/>
      <c r="E69" s="95"/>
      <c r="F69" s="91" t="s">
        <v>12</v>
      </c>
      <c r="G69" s="175" t="s">
        <v>284</v>
      </c>
      <c r="H69" s="88">
        <v>0</v>
      </c>
      <c r="I69" s="251">
        <v>190485658.65999997</v>
      </c>
      <c r="J69" s="251">
        <f>+H69+I69</f>
        <v>190485658.65999997</v>
      </c>
      <c r="K69" s="251">
        <v>94203736.559999987</v>
      </c>
      <c r="L69" s="89">
        <f t="shared" si="5"/>
        <v>96281922.099999979</v>
      </c>
      <c r="M69" s="90">
        <f t="shared" si="6"/>
        <v>1.0220605425632598</v>
      </c>
    </row>
    <row r="70" spans="1:14" s="15" customFormat="1" ht="37.5" customHeight="1" x14ac:dyDescent="0.25">
      <c r="A70" s="38"/>
      <c r="B70" s="11"/>
      <c r="C70" s="138"/>
      <c r="D70" s="136"/>
      <c r="E70" s="95"/>
      <c r="F70" s="91" t="s">
        <v>13</v>
      </c>
      <c r="G70" s="222" t="s">
        <v>285</v>
      </c>
      <c r="H70" s="88">
        <v>0</v>
      </c>
      <c r="I70" s="251">
        <v>0</v>
      </c>
      <c r="J70" s="251">
        <f>+H70+I70</f>
        <v>0</v>
      </c>
      <c r="K70" s="251">
        <v>96281922.099999994</v>
      </c>
      <c r="L70" s="89">
        <f t="shared" si="5"/>
        <v>-96281922.099999994</v>
      </c>
      <c r="M70" s="90">
        <f t="shared" si="6"/>
        <v>-1</v>
      </c>
    </row>
    <row r="71" spans="1:14" s="15" customFormat="1" ht="27" customHeight="1" x14ac:dyDescent="0.25">
      <c r="A71" s="38"/>
      <c r="B71" s="11"/>
      <c r="C71" s="138"/>
      <c r="D71" s="136" t="s">
        <v>12</v>
      </c>
      <c r="E71" s="91" t="s">
        <v>71</v>
      </c>
      <c r="F71" s="91"/>
      <c r="G71" s="92"/>
      <c r="H71" s="177">
        <v>142385.07</v>
      </c>
      <c r="I71" s="13">
        <v>0</v>
      </c>
      <c r="J71" s="13">
        <f>+H71+I71</f>
        <v>142385.07</v>
      </c>
      <c r="K71" s="251">
        <v>105565.03</v>
      </c>
      <c r="L71" s="14">
        <f t="shared" si="5"/>
        <v>36820.040000000008</v>
      </c>
      <c r="M71" s="39">
        <f t="shared" si="6"/>
        <v>0.34879012491163036</v>
      </c>
    </row>
    <row r="72" spans="1:14" s="15" customFormat="1" ht="27" customHeight="1" x14ac:dyDescent="0.25">
      <c r="A72" s="38"/>
      <c r="B72" s="11"/>
      <c r="C72" s="138"/>
      <c r="D72" s="136" t="s">
        <v>13</v>
      </c>
      <c r="E72" s="91" t="s">
        <v>223</v>
      </c>
      <c r="F72" s="91"/>
      <c r="G72" s="92"/>
      <c r="H72" s="177">
        <f>SUM(H73:H74)</f>
        <v>82374.69</v>
      </c>
      <c r="I72" s="13">
        <f>SUM(I73:I74)</f>
        <v>0</v>
      </c>
      <c r="J72" s="177">
        <f>SUM(J73:J74)</f>
        <v>82374.69</v>
      </c>
      <c r="K72" s="177">
        <f>SUM(K73:K74)</f>
        <v>55464.62999999999</v>
      </c>
      <c r="L72" s="14">
        <f t="shared" si="5"/>
        <v>26910.060000000012</v>
      </c>
      <c r="M72" s="39">
        <f t="shared" si="6"/>
        <v>0.48517514675568946</v>
      </c>
    </row>
    <row r="73" spans="1:14" s="15" customFormat="1" ht="27" customHeight="1" x14ac:dyDescent="0.25">
      <c r="A73" s="38"/>
      <c r="B73" s="11"/>
      <c r="C73" s="138"/>
      <c r="D73" s="136"/>
      <c r="E73" s="95" t="s">
        <v>19</v>
      </c>
      <c r="F73" s="95" t="s">
        <v>177</v>
      </c>
      <c r="G73" s="92"/>
      <c r="H73" s="251">
        <v>0</v>
      </c>
      <c r="I73" s="88">
        <v>0</v>
      </c>
      <c r="J73" s="88">
        <f>+H73+I73</f>
        <v>0</v>
      </c>
      <c r="K73" s="251">
        <v>0</v>
      </c>
      <c r="L73" s="89">
        <f t="shared" si="5"/>
        <v>0</v>
      </c>
      <c r="M73" s="90" t="str">
        <f t="shared" si="6"/>
        <v xml:space="preserve">-    </v>
      </c>
    </row>
    <row r="74" spans="1:14" s="15" customFormat="1" ht="27" customHeight="1" x14ac:dyDescent="0.25">
      <c r="A74" s="38"/>
      <c r="B74" s="11"/>
      <c r="C74" s="138"/>
      <c r="D74" s="136"/>
      <c r="E74" s="95" t="s">
        <v>20</v>
      </c>
      <c r="F74" s="95" t="s">
        <v>178</v>
      </c>
      <c r="G74" s="92"/>
      <c r="H74" s="251">
        <v>82374.69</v>
      </c>
      <c r="I74" s="88">
        <v>0</v>
      </c>
      <c r="J74" s="88">
        <f>+H74+I74</f>
        <v>82374.69</v>
      </c>
      <c r="K74" s="251">
        <v>55464.62999999999</v>
      </c>
      <c r="L74" s="89">
        <f t="shared" si="5"/>
        <v>26910.060000000012</v>
      </c>
      <c r="M74" s="90">
        <f t="shared" si="6"/>
        <v>0.48517514675568946</v>
      </c>
    </row>
    <row r="75" spans="1:14" s="15" customFormat="1" ht="27" customHeight="1" x14ac:dyDescent="0.25">
      <c r="A75" s="38"/>
      <c r="B75" s="12"/>
      <c r="C75" s="138"/>
      <c r="D75" s="173" t="s">
        <v>14</v>
      </c>
      <c r="E75" s="289" t="s">
        <v>214</v>
      </c>
      <c r="F75" s="289"/>
      <c r="G75" s="290"/>
      <c r="H75" s="251">
        <v>22298.720000000001</v>
      </c>
      <c r="I75" s="88">
        <v>0</v>
      </c>
      <c r="J75" s="88">
        <f>+H75+I75</f>
        <v>22298.720000000001</v>
      </c>
      <c r="K75" s="251">
        <v>16087.470000000001</v>
      </c>
      <c r="L75" s="89">
        <f t="shared" si="5"/>
        <v>6211.25</v>
      </c>
      <c r="M75" s="90">
        <f t="shared" si="6"/>
        <v>0.38609240607752493</v>
      </c>
    </row>
    <row r="76" spans="1:14" s="15" customFormat="1" ht="27" customHeight="1" x14ac:dyDescent="0.25">
      <c r="A76" s="40"/>
      <c r="B76" s="12"/>
      <c r="C76" s="138"/>
      <c r="D76" s="173" t="s">
        <v>24</v>
      </c>
      <c r="E76" s="91" t="s">
        <v>82</v>
      </c>
      <c r="F76" s="136"/>
      <c r="G76" s="92"/>
      <c r="H76" s="177">
        <v>496.90999999999997</v>
      </c>
      <c r="I76" s="13">
        <v>0</v>
      </c>
      <c r="J76" s="88">
        <f>+H76+I76</f>
        <v>496.90999999999997</v>
      </c>
      <c r="K76" s="251">
        <v>5364.9</v>
      </c>
      <c r="L76" s="14">
        <f t="shared" si="5"/>
        <v>-4867.99</v>
      </c>
      <c r="M76" s="39">
        <f t="shared" si="6"/>
        <v>-0.90737758392514312</v>
      </c>
    </row>
    <row r="77" spans="1:14" s="15" customFormat="1" ht="27" customHeight="1" x14ac:dyDescent="0.25">
      <c r="A77" s="40"/>
      <c r="B77" s="12"/>
      <c r="C77" s="138"/>
      <c r="D77" s="173" t="s">
        <v>26</v>
      </c>
      <c r="E77" s="91" t="s">
        <v>224</v>
      </c>
      <c r="F77" s="136"/>
      <c r="G77" s="92"/>
      <c r="H77" s="270">
        <v>19682611.790000003</v>
      </c>
      <c r="I77" s="218">
        <v>0</v>
      </c>
      <c r="J77" s="251">
        <f>+H77+I77</f>
        <v>19682611.790000003</v>
      </c>
      <c r="K77" s="251">
        <v>16370844.49</v>
      </c>
      <c r="L77" s="89">
        <f t="shared" si="5"/>
        <v>3311767.3000000026</v>
      </c>
      <c r="M77" s="90">
        <f t="shared" si="6"/>
        <v>0.2022966684475544</v>
      </c>
      <c r="N77" s="15" t="s">
        <v>296</v>
      </c>
    </row>
    <row r="78" spans="1:14" s="7" customFormat="1" ht="27" customHeight="1" x14ac:dyDescent="0.25">
      <c r="A78" s="36"/>
      <c r="B78" s="8" t="s">
        <v>28</v>
      </c>
      <c r="C78" s="93" t="s">
        <v>183</v>
      </c>
      <c r="D78" s="93"/>
      <c r="E78" s="93"/>
      <c r="F78" s="93"/>
      <c r="G78" s="93"/>
      <c r="H78" s="215"/>
      <c r="I78" s="203"/>
      <c r="J78" s="250">
        <f>SUM(J79:J80)</f>
        <v>0</v>
      </c>
      <c r="K78" s="250">
        <f>SUM(K79:K80)</f>
        <v>0</v>
      </c>
      <c r="L78" s="10">
        <f t="shared" si="5"/>
        <v>0</v>
      </c>
      <c r="M78" s="37" t="str">
        <f t="shared" si="6"/>
        <v xml:space="preserve">-    </v>
      </c>
    </row>
    <row r="79" spans="1:14" s="15" customFormat="1" ht="27" customHeight="1" x14ac:dyDescent="0.25">
      <c r="A79" s="38"/>
      <c r="B79" s="11"/>
      <c r="C79" s="138"/>
      <c r="D79" s="136" t="s">
        <v>9</v>
      </c>
      <c r="E79" s="91" t="s">
        <v>65</v>
      </c>
      <c r="F79" s="91"/>
      <c r="G79" s="91"/>
      <c r="H79" s="207"/>
      <c r="I79" s="205"/>
      <c r="J79" s="205">
        <v>0</v>
      </c>
      <c r="K79" s="177">
        <v>0</v>
      </c>
      <c r="L79" s="14">
        <f t="shared" si="5"/>
        <v>0</v>
      </c>
      <c r="M79" s="39" t="str">
        <f t="shared" si="6"/>
        <v xml:space="preserve">-    </v>
      </c>
    </row>
    <row r="80" spans="1:14" s="15" customFormat="1" ht="27" customHeight="1" x14ac:dyDescent="0.25">
      <c r="A80" s="38"/>
      <c r="B80" s="11"/>
      <c r="C80" s="138"/>
      <c r="D80" s="136" t="s">
        <v>11</v>
      </c>
      <c r="E80" s="91" t="s">
        <v>212</v>
      </c>
      <c r="F80" s="91"/>
      <c r="G80" s="91"/>
      <c r="H80" s="207"/>
      <c r="I80" s="205"/>
      <c r="J80" s="205">
        <v>0</v>
      </c>
      <c r="K80" s="177">
        <v>0</v>
      </c>
      <c r="L80" s="14">
        <f t="shared" si="5"/>
        <v>0</v>
      </c>
      <c r="M80" s="39" t="str">
        <f t="shared" si="6"/>
        <v xml:space="preserve">-    </v>
      </c>
    </row>
    <row r="81" spans="1:15" s="7" customFormat="1" ht="27" customHeight="1" x14ac:dyDescent="0.25">
      <c r="A81" s="36"/>
      <c r="B81" s="8" t="s">
        <v>32</v>
      </c>
      <c r="C81" s="93" t="s">
        <v>33</v>
      </c>
      <c r="D81" s="93"/>
      <c r="E81" s="93"/>
      <c r="F81" s="93"/>
      <c r="G81" s="93"/>
      <c r="H81" s="216"/>
      <c r="I81" s="204"/>
      <c r="J81" s="250">
        <f>SUM(J82:J85)</f>
        <v>65757192.662240088</v>
      </c>
      <c r="K81" s="250">
        <f>SUM(K82:K85)</f>
        <v>64404599.630000003</v>
      </c>
      <c r="L81" s="10">
        <f t="shared" si="5"/>
        <v>1352593.0322400853</v>
      </c>
      <c r="M81" s="37">
        <f t="shared" si="6"/>
        <v>2.100149740873539E-2</v>
      </c>
      <c r="O81" s="123"/>
    </row>
    <row r="82" spans="1:15" s="15" customFormat="1" ht="27" customHeight="1" x14ac:dyDescent="0.25">
      <c r="A82" s="38"/>
      <c r="B82" s="11"/>
      <c r="C82" s="138"/>
      <c r="D82" s="136" t="s">
        <v>9</v>
      </c>
      <c r="E82" s="91" t="s">
        <v>34</v>
      </c>
      <c r="F82" s="91"/>
      <c r="G82" s="91"/>
      <c r="H82" s="207"/>
      <c r="I82" s="205"/>
      <c r="J82" s="205">
        <v>0</v>
      </c>
      <c r="K82" s="177">
        <v>18246.09</v>
      </c>
      <c r="L82" s="14">
        <f t="shared" si="5"/>
        <v>-18246.09</v>
      </c>
      <c r="M82" s="39">
        <f t="shared" si="6"/>
        <v>-1</v>
      </c>
    </row>
    <row r="83" spans="1:15" s="15" customFormat="1" ht="27" customHeight="1" x14ac:dyDescent="0.25">
      <c r="A83" s="38"/>
      <c r="B83" s="11"/>
      <c r="C83" s="138"/>
      <c r="D83" s="136" t="s">
        <v>11</v>
      </c>
      <c r="E83" s="91" t="s">
        <v>35</v>
      </c>
      <c r="F83" s="91"/>
      <c r="G83" s="91"/>
      <c r="H83" s="207"/>
      <c r="I83" s="205"/>
      <c r="J83" s="205">
        <v>16165197.630000001</v>
      </c>
      <c r="K83" s="177">
        <v>0</v>
      </c>
      <c r="L83" s="14">
        <f t="shared" si="5"/>
        <v>16165197.630000001</v>
      </c>
      <c r="M83" s="39" t="str">
        <f t="shared" si="6"/>
        <v xml:space="preserve">-    </v>
      </c>
    </row>
    <row r="84" spans="1:15" s="15" customFormat="1" ht="27" customHeight="1" x14ac:dyDescent="0.25">
      <c r="A84" s="38"/>
      <c r="B84" s="11"/>
      <c r="C84" s="138"/>
      <c r="D84" s="136" t="s">
        <v>12</v>
      </c>
      <c r="E84" s="91" t="s">
        <v>225</v>
      </c>
      <c r="F84" s="91"/>
      <c r="G84" s="91"/>
      <c r="H84" s="207"/>
      <c r="I84" s="205"/>
      <c r="J84" s="205">
        <v>45898462.792240083</v>
      </c>
      <c r="K84" s="177">
        <v>61959084.130000003</v>
      </c>
      <c r="L84" s="14">
        <f t="shared" si="5"/>
        <v>-16060621.337759919</v>
      </c>
      <c r="M84" s="39">
        <f t="shared" si="6"/>
        <v>-0.259213343180835</v>
      </c>
    </row>
    <row r="85" spans="1:15" s="15" customFormat="1" ht="27" customHeight="1" x14ac:dyDescent="0.25">
      <c r="A85" s="40"/>
      <c r="B85" s="12"/>
      <c r="C85" s="138"/>
      <c r="D85" s="173" t="s">
        <v>13</v>
      </c>
      <c r="E85" s="91" t="s">
        <v>66</v>
      </c>
      <c r="F85" s="136"/>
      <c r="G85" s="91"/>
      <c r="H85" s="207"/>
      <c r="I85" s="205"/>
      <c r="J85" s="205">
        <v>3693532.24</v>
      </c>
      <c r="K85" s="177">
        <v>2427269.4099999997</v>
      </c>
      <c r="L85" s="14">
        <f t="shared" si="5"/>
        <v>1266262.8300000005</v>
      </c>
      <c r="M85" s="39">
        <f t="shared" si="6"/>
        <v>0.52168202869577662</v>
      </c>
    </row>
    <row r="86" spans="1:15" s="7" customFormat="1" ht="27" customHeight="1" x14ac:dyDescent="0.25">
      <c r="A86" s="42"/>
      <c r="B86" s="26" t="s">
        <v>156</v>
      </c>
      <c r="C86" s="139"/>
      <c r="D86" s="139"/>
      <c r="E86" s="139"/>
      <c r="F86" s="139"/>
      <c r="G86" s="139"/>
      <c r="H86" s="221"/>
      <c r="I86" s="208"/>
      <c r="J86" s="208">
        <f>J40+J46+J78+J81</f>
        <v>535523654.03497881</v>
      </c>
      <c r="K86" s="208">
        <f>K40+K46+K78+K81</f>
        <v>507338942.97235394</v>
      </c>
      <c r="L86" s="25">
        <f t="shared" si="5"/>
        <v>28184711.062624872</v>
      </c>
      <c r="M86" s="41">
        <f t="shared" si="6"/>
        <v>5.5554006750395901E-2</v>
      </c>
      <c r="O86" s="123"/>
    </row>
    <row r="87" spans="1:15" s="15" customFormat="1" ht="9" customHeight="1" x14ac:dyDescent="0.25">
      <c r="A87" s="40"/>
      <c r="B87" s="12"/>
      <c r="C87" s="91"/>
      <c r="D87" s="91"/>
      <c r="E87" s="91"/>
      <c r="F87" s="91"/>
      <c r="G87" s="91"/>
      <c r="H87" s="207"/>
      <c r="I87" s="205"/>
      <c r="J87" s="205"/>
      <c r="K87" s="177"/>
      <c r="L87" s="14"/>
      <c r="M87" s="39"/>
    </row>
    <row r="88" spans="1:15" s="7" customFormat="1" ht="27" customHeight="1" x14ac:dyDescent="0.25">
      <c r="A88" s="36" t="s">
        <v>36</v>
      </c>
      <c r="B88" s="16" t="s">
        <v>97</v>
      </c>
      <c r="C88" s="146"/>
      <c r="D88" s="146"/>
      <c r="E88" s="146"/>
      <c r="F88" s="146"/>
      <c r="G88" s="146"/>
      <c r="H88" s="216"/>
      <c r="I88" s="204"/>
      <c r="J88" s="204"/>
      <c r="K88" s="250"/>
      <c r="L88" s="10"/>
      <c r="M88" s="37"/>
    </row>
    <row r="89" spans="1:15" s="7" customFormat="1" ht="27" customHeight="1" x14ac:dyDescent="0.25">
      <c r="A89" s="36"/>
      <c r="B89" s="8" t="s">
        <v>7</v>
      </c>
      <c r="C89" s="93" t="s">
        <v>67</v>
      </c>
      <c r="D89" s="93"/>
      <c r="E89" s="93"/>
      <c r="F89" s="93"/>
      <c r="G89" s="93"/>
      <c r="H89" s="216"/>
      <c r="I89" s="204"/>
      <c r="J89" s="204">
        <v>0</v>
      </c>
      <c r="K89" s="250">
        <v>936.72000000000116</v>
      </c>
      <c r="L89" s="10">
        <f t="shared" ref="L89:L91" si="7">J89-K89</f>
        <v>-936.72000000000116</v>
      </c>
      <c r="M89" s="37">
        <f>IF(K89=0,"-    ",L89/K89)</f>
        <v>-1</v>
      </c>
    </row>
    <row r="90" spans="1:15" s="7" customFormat="1" ht="27" customHeight="1" x14ac:dyDescent="0.25">
      <c r="A90" s="36"/>
      <c r="B90" s="8" t="s">
        <v>15</v>
      </c>
      <c r="C90" s="93" t="s">
        <v>101</v>
      </c>
      <c r="D90" s="93"/>
      <c r="E90" s="93"/>
      <c r="F90" s="93"/>
      <c r="G90" s="93"/>
      <c r="H90" s="216"/>
      <c r="I90" s="204"/>
      <c r="J90" s="204">
        <v>0</v>
      </c>
      <c r="K90" s="250">
        <v>0</v>
      </c>
      <c r="L90" s="10">
        <f t="shared" si="7"/>
        <v>0</v>
      </c>
      <c r="M90" s="37" t="str">
        <f>IF(K90=0,"-    ",L90/K90)</f>
        <v xml:space="preserve">-    </v>
      </c>
    </row>
    <row r="91" spans="1:15" s="7" customFormat="1" ht="27" customHeight="1" x14ac:dyDescent="0.25">
      <c r="A91" s="42"/>
      <c r="B91" s="26" t="s">
        <v>155</v>
      </c>
      <c r="C91" s="139"/>
      <c r="D91" s="139"/>
      <c r="E91" s="139"/>
      <c r="F91" s="139"/>
      <c r="G91" s="139"/>
      <c r="H91" s="221"/>
      <c r="I91" s="208"/>
      <c r="J91" s="208">
        <f>SUM(J89:J90)</f>
        <v>0</v>
      </c>
      <c r="K91" s="208">
        <f>SUM(K89:K90)</f>
        <v>936.72000000000116</v>
      </c>
      <c r="L91" s="25">
        <f t="shared" si="7"/>
        <v>-936.72000000000116</v>
      </c>
      <c r="M91" s="41">
        <f>IF(K91=0,"-    ",L91/K91)</f>
        <v>-1</v>
      </c>
    </row>
    <row r="92" spans="1:15" s="15" customFormat="1" ht="9" customHeight="1" thickBot="1" x14ac:dyDescent="0.3">
      <c r="A92" s="40"/>
      <c r="B92" s="12"/>
      <c r="C92" s="91"/>
      <c r="D92" s="91"/>
      <c r="E92" s="91"/>
      <c r="F92" s="91"/>
      <c r="G92" s="91"/>
      <c r="H92" s="207"/>
      <c r="I92" s="205"/>
      <c r="J92" s="205"/>
      <c r="K92" s="177"/>
      <c r="L92" s="14"/>
      <c r="M92" s="39"/>
    </row>
    <row r="93" spans="1:15" s="15" customFormat="1" ht="27" customHeight="1" thickTop="1" thickBot="1" x14ac:dyDescent="0.3">
      <c r="A93" s="43" t="s">
        <v>75</v>
      </c>
      <c r="B93" s="28"/>
      <c r="C93" s="148"/>
      <c r="D93" s="149"/>
      <c r="E93" s="149"/>
      <c r="F93" s="149"/>
      <c r="G93" s="148"/>
      <c r="H93" s="223"/>
      <c r="I93" s="209"/>
      <c r="J93" s="209">
        <f>J37+J86+J91</f>
        <v>683603194.4849788</v>
      </c>
      <c r="K93" s="209">
        <f>K37+K86+K91</f>
        <v>652461923.93235397</v>
      </c>
      <c r="L93" s="30">
        <f t="shared" ref="L93" si="8">J93-K93</f>
        <v>31141270.552624822</v>
      </c>
      <c r="M93" s="44">
        <f>IF(K93=0,"-    ",L93/K93)</f>
        <v>4.7728870314666043E-2</v>
      </c>
      <c r="N93" s="265"/>
      <c r="O93" s="265"/>
    </row>
    <row r="94" spans="1:15" s="15" customFormat="1" ht="9" customHeight="1" thickTop="1" x14ac:dyDescent="0.25">
      <c r="A94" s="84"/>
      <c r="B94" s="85"/>
      <c r="C94" s="152"/>
      <c r="D94" s="152"/>
      <c r="E94" s="152"/>
      <c r="F94" s="152"/>
      <c r="G94" s="152"/>
      <c r="H94" s="224"/>
      <c r="I94" s="210"/>
      <c r="J94" s="210"/>
      <c r="K94" s="253"/>
      <c r="L94" s="86"/>
      <c r="M94" s="87"/>
    </row>
    <row r="95" spans="1:15" s="15" customFormat="1" ht="27" customHeight="1" x14ac:dyDescent="0.25">
      <c r="A95" s="36" t="s">
        <v>37</v>
      </c>
      <c r="B95" s="16" t="s">
        <v>38</v>
      </c>
      <c r="C95" s="146"/>
      <c r="D95" s="150"/>
      <c r="E95" s="150"/>
      <c r="F95" s="150"/>
      <c r="G95" s="138"/>
      <c r="H95" s="216"/>
      <c r="I95" s="204"/>
      <c r="J95" s="204"/>
      <c r="K95" s="250"/>
      <c r="L95" s="14"/>
      <c r="M95" s="39"/>
    </row>
    <row r="96" spans="1:15" s="15" customFormat="1" ht="27" customHeight="1" x14ac:dyDescent="0.25">
      <c r="A96" s="40"/>
      <c r="B96" s="8" t="s">
        <v>9</v>
      </c>
      <c r="C96" s="142" t="s">
        <v>73</v>
      </c>
      <c r="D96" s="146"/>
      <c r="E96" s="150"/>
      <c r="F96" s="150"/>
      <c r="G96" s="138"/>
      <c r="H96" s="207"/>
      <c r="I96" s="205"/>
      <c r="J96" s="205">
        <v>349817</v>
      </c>
      <c r="K96" s="177">
        <v>349817</v>
      </c>
      <c r="L96" s="280">
        <f>J96-K96</f>
        <v>0</v>
      </c>
      <c r="M96" s="39">
        <f>IF(K96=0,"-    ",L96/K96)</f>
        <v>0</v>
      </c>
    </row>
    <row r="97" spans="1:13" s="15" customFormat="1" ht="27" customHeight="1" x14ac:dyDescent="0.25">
      <c r="A97" s="40"/>
      <c r="B97" s="8" t="s">
        <v>11</v>
      </c>
      <c r="C97" s="142" t="s">
        <v>39</v>
      </c>
      <c r="D97" s="146"/>
      <c r="E97" s="150"/>
      <c r="F97" s="150"/>
      <c r="G97" s="138"/>
      <c r="H97" s="207"/>
      <c r="I97" s="205"/>
      <c r="J97" s="205">
        <v>72493</v>
      </c>
      <c r="K97" s="177">
        <v>72493</v>
      </c>
      <c r="L97" s="280">
        <f>J97-K97</f>
        <v>0</v>
      </c>
      <c r="M97" s="39">
        <f>IF(K97=0,"-    ",L97/K97)</f>
        <v>0</v>
      </c>
    </row>
    <row r="98" spans="1:13" s="15" customFormat="1" ht="27" customHeight="1" x14ac:dyDescent="0.25">
      <c r="A98" s="40"/>
      <c r="B98" s="8" t="s">
        <v>12</v>
      </c>
      <c r="C98" s="142" t="s">
        <v>184</v>
      </c>
      <c r="D98" s="146"/>
      <c r="E98" s="150"/>
      <c r="F98" s="150"/>
      <c r="G98" s="138"/>
      <c r="H98" s="207"/>
      <c r="I98" s="205"/>
      <c r="J98" s="205">
        <v>0</v>
      </c>
      <c r="K98" s="177">
        <v>0</v>
      </c>
      <c r="L98" s="280">
        <f>J98-K98</f>
        <v>0</v>
      </c>
      <c r="M98" s="39" t="str">
        <f>IF(K98=0,"-    ",L98/K98)</f>
        <v xml:space="preserve">-    </v>
      </c>
    </row>
    <row r="99" spans="1:13" s="15" customFormat="1" ht="27" customHeight="1" x14ac:dyDescent="0.25">
      <c r="A99" s="40"/>
      <c r="B99" s="8" t="s">
        <v>13</v>
      </c>
      <c r="C99" s="142" t="s">
        <v>74</v>
      </c>
      <c r="D99" s="146"/>
      <c r="E99" s="150"/>
      <c r="F99" s="150"/>
      <c r="G99" s="138"/>
      <c r="H99" s="207"/>
      <c r="I99" s="205"/>
      <c r="J99" s="205">
        <v>73314</v>
      </c>
      <c r="K99" s="177">
        <v>73314</v>
      </c>
      <c r="L99" s="280">
        <f>J99-K99</f>
        <v>0</v>
      </c>
      <c r="M99" s="39">
        <f>IF(K99=0,"-    ",L99/K99)</f>
        <v>0</v>
      </c>
    </row>
    <row r="100" spans="1:13" s="7" customFormat="1" ht="27" customHeight="1" thickBot="1" x14ac:dyDescent="0.3">
      <c r="A100" s="45"/>
      <c r="B100" s="179" t="s">
        <v>154</v>
      </c>
      <c r="C100" s="151"/>
      <c r="D100" s="151"/>
      <c r="E100" s="151"/>
      <c r="F100" s="151"/>
      <c r="G100" s="151"/>
      <c r="H100" s="225"/>
      <c r="I100" s="211"/>
      <c r="J100" s="47">
        <f>SUM(J96:J99)</f>
        <v>495624</v>
      </c>
      <c r="K100" s="47">
        <f>SUM(K96:K99)</f>
        <v>495624</v>
      </c>
      <c r="L100" s="47">
        <f>J100-K100</f>
        <v>0</v>
      </c>
      <c r="M100" s="48">
        <f>IF(K100=0,"-    ",L100/K100)</f>
        <v>0</v>
      </c>
    </row>
    <row r="101" spans="1:13" x14ac:dyDescent="0.25">
      <c r="A101" s="22"/>
      <c r="B101" s="285"/>
      <c r="C101" s="286"/>
      <c r="D101" s="286"/>
      <c r="E101" s="286"/>
      <c r="F101" s="286"/>
      <c r="G101" s="166"/>
      <c r="H101" s="24"/>
      <c r="I101" s="24"/>
      <c r="J101" s="24"/>
      <c r="K101" s="254"/>
    </row>
    <row r="102" spans="1:13" x14ac:dyDescent="0.25">
      <c r="A102" s="22"/>
      <c r="B102" s="281"/>
      <c r="C102" s="282"/>
      <c r="D102" s="282"/>
      <c r="E102" s="282"/>
      <c r="F102" s="282"/>
      <c r="G102" s="154"/>
      <c r="H102" s="24"/>
      <c r="I102" s="24"/>
      <c r="J102" s="254"/>
    </row>
    <row r="103" spans="1:13" x14ac:dyDescent="0.25">
      <c r="A103" s="22"/>
      <c r="B103" s="281"/>
      <c r="C103" s="282"/>
      <c r="D103" s="282"/>
      <c r="E103" s="282"/>
      <c r="F103" s="282"/>
      <c r="G103" s="154"/>
      <c r="H103" s="24"/>
      <c r="I103" s="24"/>
      <c r="J103" s="24"/>
      <c r="K103" s="254"/>
    </row>
    <row r="104" spans="1:13" x14ac:dyDescent="0.25">
      <c r="A104" s="22"/>
      <c r="B104" s="281"/>
      <c r="C104" s="282"/>
      <c r="D104" s="282"/>
      <c r="E104" s="282"/>
      <c r="F104" s="282"/>
      <c r="G104" s="154"/>
      <c r="H104" s="24"/>
      <c r="I104" s="24"/>
      <c r="J104" s="24"/>
      <c r="K104" s="254"/>
    </row>
    <row r="105" spans="1:13" x14ac:dyDescent="0.25">
      <c r="A105" s="22"/>
      <c r="B105" s="281"/>
      <c r="C105" s="282"/>
      <c r="D105" s="282"/>
      <c r="E105" s="282"/>
      <c r="F105" s="282"/>
      <c r="G105" s="154"/>
      <c r="H105" s="24"/>
      <c r="I105" s="24"/>
      <c r="J105" s="24"/>
      <c r="K105" s="254"/>
    </row>
    <row r="106" spans="1:13" x14ac:dyDescent="0.25">
      <c r="A106" s="22"/>
      <c r="B106" s="281"/>
      <c r="C106" s="282"/>
      <c r="D106" s="282"/>
      <c r="E106" s="282"/>
      <c r="F106" s="282"/>
      <c r="G106" s="154"/>
      <c r="H106" s="24"/>
      <c r="I106" s="24"/>
      <c r="J106" s="24"/>
      <c r="K106" s="254"/>
    </row>
    <row r="107" spans="1:13" x14ac:dyDescent="0.25">
      <c r="A107" s="22"/>
      <c r="B107" s="281"/>
      <c r="C107" s="282"/>
      <c r="D107" s="282"/>
      <c r="E107" s="282"/>
      <c r="F107" s="282"/>
      <c r="G107" s="154"/>
      <c r="H107" s="24"/>
      <c r="I107" s="24"/>
      <c r="J107" s="24"/>
      <c r="K107" s="254"/>
    </row>
    <row r="108" spans="1:13" x14ac:dyDescent="0.25">
      <c r="A108" s="22"/>
      <c r="B108" s="281"/>
      <c r="C108" s="282"/>
      <c r="D108" s="282"/>
      <c r="E108" s="282"/>
      <c r="F108" s="282"/>
      <c r="G108" s="154"/>
      <c r="H108" s="24"/>
      <c r="I108" s="24"/>
      <c r="J108" s="24"/>
      <c r="K108" s="254"/>
    </row>
    <row r="109" spans="1:13" x14ac:dyDescent="0.25">
      <c r="A109" s="22"/>
      <c r="B109" s="281"/>
      <c r="C109" s="282"/>
      <c r="D109" s="282"/>
      <c r="E109" s="282"/>
      <c r="F109" s="282"/>
      <c r="G109" s="154"/>
      <c r="H109" s="24"/>
      <c r="I109" s="24"/>
      <c r="J109" s="24"/>
      <c r="K109" s="254"/>
    </row>
    <row r="110" spans="1:13" x14ac:dyDescent="0.25">
      <c r="A110" s="22"/>
      <c r="B110" s="22"/>
      <c r="C110" s="153"/>
      <c r="D110" s="153"/>
      <c r="E110" s="153"/>
      <c r="F110" s="153"/>
      <c r="G110" s="154"/>
      <c r="H110" s="24"/>
      <c r="I110" s="24"/>
      <c r="J110" s="24"/>
      <c r="K110" s="254"/>
    </row>
    <row r="111" spans="1:13" x14ac:dyDescent="0.25">
      <c r="A111" s="22"/>
      <c r="B111" s="22"/>
      <c r="C111" s="153"/>
      <c r="D111" s="153"/>
      <c r="E111" s="153"/>
      <c r="F111" s="153"/>
      <c r="G111" s="154"/>
    </row>
    <row r="112" spans="1:13" x14ac:dyDescent="0.25">
      <c r="A112" s="22"/>
      <c r="B112" s="22"/>
      <c r="C112" s="153"/>
      <c r="D112" s="153"/>
      <c r="E112" s="153"/>
      <c r="F112" s="153"/>
      <c r="G112" s="154"/>
    </row>
    <row r="113" spans="1:13" x14ac:dyDescent="0.25">
      <c r="A113" s="22"/>
      <c r="B113" s="22"/>
      <c r="C113" s="153"/>
      <c r="D113" s="153"/>
      <c r="E113" s="153"/>
      <c r="F113" s="153"/>
      <c r="G113" s="154"/>
    </row>
    <row r="114" spans="1:13" x14ac:dyDescent="0.25">
      <c r="A114" s="22"/>
      <c r="B114" s="22"/>
      <c r="C114" s="153"/>
      <c r="D114" s="153"/>
      <c r="E114" s="153"/>
      <c r="F114" s="153"/>
      <c r="G114" s="154"/>
    </row>
    <row r="115" spans="1:13" x14ac:dyDescent="0.25">
      <c r="A115" s="22"/>
      <c r="B115" s="22"/>
      <c r="C115" s="153"/>
      <c r="D115" s="153"/>
      <c r="E115" s="153"/>
      <c r="F115" s="153"/>
      <c r="G115" s="154"/>
    </row>
    <row r="116" spans="1:13" x14ac:dyDescent="0.25">
      <c r="A116" s="22"/>
      <c r="B116" s="22"/>
      <c r="C116" s="153"/>
      <c r="D116" s="153"/>
      <c r="E116" s="153"/>
      <c r="F116" s="153"/>
      <c r="G116" s="154"/>
    </row>
    <row r="117" spans="1:13" x14ac:dyDescent="0.25">
      <c r="A117" s="22"/>
      <c r="B117" s="22"/>
      <c r="C117" s="153"/>
      <c r="D117" s="153"/>
      <c r="E117" s="153"/>
      <c r="F117" s="153"/>
      <c r="G117" s="154"/>
    </row>
    <row r="118" spans="1:13" x14ac:dyDescent="0.25">
      <c r="A118" s="22"/>
      <c r="B118" s="22"/>
      <c r="C118" s="153"/>
      <c r="D118" s="153"/>
      <c r="E118" s="153"/>
      <c r="F118" s="153"/>
      <c r="G118" s="154"/>
    </row>
    <row r="119" spans="1:13" x14ac:dyDescent="0.25">
      <c r="A119" s="22"/>
      <c r="B119" s="22"/>
      <c r="C119" s="153"/>
      <c r="D119" s="153"/>
      <c r="E119" s="153"/>
      <c r="F119" s="153"/>
      <c r="G119" s="154"/>
    </row>
    <row r="120" spans="1:13" x14ac:dyDescent="0.25">
      <c r="A120" s="22"/>
      <c r="B120" s="22"/>
      <c r="C120" s="153"/>
      <c r="D120" s="153"/>
      <c r="E120" s="153"/>
      <c r="F120" s="153"/>
      <c r="G120" s="154"/>
    </row>
    <row r="121" spans="1:13" x14ac:dyDescent="0.25">
      <c r="A121" s="22"/>
      <c r="B121" s="22"/>
      <c r="C121" s="153"/>
      <c r="D121" s="153"/>
      <c r="E121" s="153"/>
      <c r="F121" s="153"/>
      <c r="G121" s="154"/>
    </row>
    <row r="122" spans="1:13" x14ac:dyDescent="0.25">
      <c r="A122" s="22"/>
      <c r="B122" s="22"/>
      <c r="C122" s="153"/>
      <c r="D122" s="153"/>
      <c r="E122" s="153"/>
      <c r="F122" s="153"/>
      <c r="G122" s="154"/>
    </row>
    <row r="123" spans="1:13" x14ac:dyDescent="0.25">
      <c r="A123" s="22"/>
      <c r="B123" s="22"/>
      <c r="C123" s="153"/>
      <c r="D123" s="153"/>
      <c r="E123" s="153"/>
      <c r="F123" s="153"/>
      <c r="G123" s="154"/>
    </row>
    <row r="124" spans="1:13" x14ac:dyDescent="0.25">
      <c r="A124" s="22"/>
      <c r="B124" s="22"/>
      <c r="C124" s="153"/>
      <c r="D124" s="153"/>
      <c r="E124" s="153"/>
      <c r="F124" s="153"/>
      <c r="G124" s="154"/>
    </row>
    <row r="125" spans="1:13" s="23" customFormat="1" x14ac:dyDescent="0.25">
      <c r="A125" s="22"/>
      <c r="B125" s="22"/>
      <c r="C125" s="153"/>
      <c r="D125" s="153"/>
      <c r="E125" s="153"/>
      <c r="F125" s="153"/>
      <c r="G125" s="154"/>
      <c r="H125" s="3"/>
      <c r="I125" s="3"/>
      <c r="J125" s="3"/>
      <c r="K125" s="255"/>
      <c r="L125" s="3"/>
      <c r="M125" s="3"/>
    </row>
    <row r="126" spans="1:13" s="23" customFormat="1" x14ac:dyDescent="0.25">
      <c r="A126" s="22"/>
      <c r="B126" s="22"/>
      <c r="C126" s="153"/>
      <c r="D126" s="153"/>
      <c r="E126" s="153"/>
      <c r="F126" s="153"/>
      <c r="G126" s="154"/>
      <c r="H126" s="3"/>
      <c r="I126" s="3"/>
      <c r="J126" s="3"/>
      <c r="K126" s="255"/>
      <c r="L126" s="3"/>
      <c r="M126" s="3"/>
    </row>
    <row r="127" spans="1:13" s="23" customFormat="1" x14ac:dyDescent="0.25">
      <c r="A127" s="22"/>
      <c r="B127" s="22"/>
      <c r="C127" s="153"/>
      <c r="D127" s="153"/>
      <c r="E127" s="153"/>
      <c r="F127" s="153"/>
      <c r="G127" s="154"/>
      <c r="H127" s="3"/>
      <c r="I127" s="3"/>
      <c r="J127" s="3"/>
      <c r="K127" s="255"/>
      <c r="L127" s="3"/>
      <c r="M127" s="3"/>
    </row>
    <row r="128" spans="1:13" s="23" customFormat="1" x14ac:dyDescent="0.25">
      <c r="A128" s="22"/>
      <c r="B128" s="22"/>
      <c r="C128" s="153"/>
      <c r="D128" s="153"/>
      <c r="E128" s="153"/>
      <c r="F128" s="153"/>
      <c r="G128" s="154"/>
      <c r="H128" s="3"/>
      <c r="I128" s="3"/>
      <c r="J128" s="3"/>
      <c r="K128" s="255"/>
      <c r="L128" s="3"/>
      <c r="M128" s="3"/>
    </row>
    <row r="129" spans="1:13" s="23" customFormat="1" x14ac:dyDescent="0.25">
      <c r="A129" s="22"/>
      <c r="B129" s="22"/>
      <c r="C129" s="153"/>
      <c r="D129" s="153"/>
      <c r="E129" s="153"/>
      <c r="F129" s="153"/>
      <c r="G129" s="154"/>
      <c r="H129" s="3"/>
      <c r="I129" s="3"/>
      <c r="J129" s="3"/>
      <c r="K129" s="255"/>
      <c r="L129" s="3"/>
      <c r="M129" s="3"/>
    </row>
    <row r="130" spans="1:13" s="23" customFormat="1" x14ac:dyDescent="0.25">
      <c r="A130" s="22"/>
      <c r="B130" s="22"/>
      <c r="C130" s="153"/>
      <c r="D130" s="153"/>
      <c r="E130" s="153"/>
      <c r="F130" s="153"/>
      <c r="G130" s="154"/>
      <c r="H130" s="3"/>
      <c r="I130" s="3"/>
      <c r="J130" s="3"/>
      <c r="K130" s="255"/>
      <c r="L130" s="3"/>
      <c r="M130" s="3"/>
    </row>
    <row r="131" spans="1:13" s="23" customFormat="1" x14ac:dyDescent="0.25">
      <c r="A131" s="22"/>
      <c r="B131" s="22"/>
      <c r="C131" s="153"/>
      <c r="D131" s="153"/>
      <c r="E131" s="153"/>
      <c r="F131" s="153"/>
      <c r="G131" s="154"/>
      <c r="H131" s="3"/>
      <c r="I131" s="3"/>
      <c r="J131" s="3"/>
      <c r="K131" s="255"/>
      <c r="L131" s="3"/>
      <c r="M131" s="3"/>
    </row>
    <row r="132" spans="1:13" s="23" customFormat="1" x14ac:dyDescent="0.25">
      <c r="A132" s="22"/>
      <c r="B132" s="22"/>
      <c r="C132" s="153"/>
      <c r="D132" s="153"/>
      <c r="E132" s="153"/>
      <c r="F132" s="153"/>
      <c r="G132" s="154"/>
      <c r="H132" s="3"/>
      <c r="I132" s="3"/>
      <c r="J132" s="3"/>
      <c r="K132" s="255"/>
      <c r="L132" s="3"/>
      <c r="M132" s="3"/>
    </row>
    <row r="133" spans="1:13" s="23" customFormat="1" x14ac:dyDescent="0.25">
      <c r="A133" s="22"/>
      <c r="B133" s="22"/>
      <c r="C133" s="153"/>
      <c r="D133" s="153"/>
      <c r="E133" s="153"/>
      <c r="F133" s="153"/>
      <c r="G133" s="154"/>
      <c r="H133" s="3"/>
      <c r="I133" s="3"/>
      <c r="J133" s="3"/>
      <c r="K133" s="255"/>
      <c r="L133" s="3"/>
      <c r="M133" s="3"/>
    </row>
    <row r="134" spans="1:13" s="23" customFormat="1" x14ac:dyDescent="0.25">
      <c r="A134" s="22"/>
      <c r="B134" s="22"/>
      <c r="C134" s="153"/>
      <c r="D134" s="153"/>
      <c r="E134" s="153"/>
      <c r="F134" s="153"/>
      <c r="G134" s="154"/>
      <c r="H134" s="3"/>
      <c r="I134" s="3"/>
      <c r="J134" s="3"/>
      <c r="K134" s="255"/>
      <c r="L134" s="3"/>
      <c r="M134" s="3"/>
    </row>
    <row r="135" spans="1:13" s="23" customFormat="1" x14ac:dyDescent="0.25">
      <c r="A135" s="22"/>
      <c r="B135" s="22"/>
      <c r="C135" s="153"/>
      <c r="D135" s="153"/>
      <c r="E135" s="153"/>
      <c r="F135" s="153"/>
      <c r="G135" s="154"/>
      <c r="H135" s="3"/>
      <c r="I135" s="3"/>
      <c r="J135" s="3"/>
      <c r="K135" s="255"/>
      <c r="L135" s="3"/>
      <c r="M135" s="3"/>
    </row>
    <row r="136" spans="1:13" s="23" customFormat="1" x14ac:dyDescent="0.25">
      <c r="A136" s="22"/>
      <c r="B136" s="22"/>
      <c r="C136" s="153"/>
      <c r="D136" s="153"/>
      <c r="E136" s="153"/>
      <c r="F136" s="153"/>
      <c r="G136" s="154"/>
      <c r="H136" s="3"/>
      <c r="I136" s="3"/>
      <c r="J136" s="3"/>
      <c r="K136" s="255"/>
      <c r="L136" s="3"/>
      <c r="M136" s="3"/>
    </row>
    <row r="137" spans="1:13" s="23" customFormat="1" x14ac:dyDescent="0.25">
      <c r="A137" s="22"/>
      <c r="B137" s="22"/>
      <c r="C137" s="153"/>
      <c r="D137" s="153"/>
      <c r="E137" s="153"/>
      <c r="F137" s="153"/>
      <c r="G137" s="154"/>
      <c r="H137" s="3"/>
      <c r="I137" s="3"/>
      <c r="J137" s="3"/>
      <c r="K137" s="255"/>
      <c r="L137" s="3"/>
      <c r="M137" s="3"/>
    </row>
    <row r="138" spans="1:13" s="23" customFormat="1" x14ac:dyDescent="0.25">
      <c r="A138" s="22"/>
      <c r="B138" s="22"/>
      <c r="C138" s="153"/>
      <c r="D138" s="153"/>
      <c r="E138" s="153"/>
      <c r="F138" s="153"/>
      <c r="G138" s="154"/>
      <c r="H138" s="3"/>
      <c r="I138" s="3"/>
      <c r="J138" s="3"/>
      <c r="K138" s="255"/>
      <c r="L138" s="3"/>
      <c r="M138" s="3"/>
    </row>
    <row r="139" spans="1:13" s="23" customFormat="1" x14ac:dyDescent="0.25">
      <c r="A139" s="22"/>
      <c r="B139" s="22"/>
      <c r="C139" s="153"/>
      <c r="D139" s="153"/>
      <c r="E139" s="153"/>
      <c r="F139" s="153"/>
      <c r="G139" s="154"/>
      <c r="H139" s="3"/>
      <c r="I139" s="3"/>
      <c r="J139" s="3"/>
      <c r="K139" s="255"/>
      <c r="L139" s="3"/>
      <c r="M139" s="3"/>
    </row>
    <row r="140" spans="1:13" s="23" customFormat="1" x14ac:dyDescent="0.25">
      <c r="A140" s="22"/>
      <c r="B140" s="22"/>
      <c r="C140" s="153"/>
      <c r="D140" s="153"/>
      <c r="E140" s="153"/>
      <c r="F140" s="153"/>
      <c r="G140" s="154"/>
      <c r="H140" s="3"/>
      <c r="I140" s="3"/>
      <c r="J140" s="3"/>
      <c r="K140" s="255"/>
      <c r="L140" s="3"/>
      <c r="M140" s="3"/>
    </row>
    <row r="141" spans="1:13" s="23" customFormat="1" x14ac:dyDescent="0.25">
      <c r="A141" s="22"/>
      <c r="B141" s="22"/>
      <c r="C141" s="153"/>
      <c r="D141" s="153"/>
      <c r="E141" s="153"/>
      <c r="F141" s="153"/>
      <c r="G141" s="154"/>
      <c r="H141" s="3"/>
      <c r="I141" s="3"/>
      <c r="J141" s="3"/>
      <c r="K141" s="255"/>
      <c r="L141" s="3"/>
      <c r="M141" s="3"/>
    </row>
    <row r="142" spans="1:13" s="23" customFormat="1" x14ac:dyDescent="0.25">
      <c r="A142" s="22"/>
      <c r="B142" s="22"/>
      <c r="C142" s="153"/>
      <c r="D142" s="153"/>
      <c r="E142" s="153"/>
      <c r="F142" s="153"/>
      <c r="G142" s="154"/>
      <c r="H142" s="3"/>
      <c r="I142" s="3"/>
      <c r="J142" s="3"/>
      <c r="K142" s="255"/>
      <c r="L142" s="3"/>
      <c r="M142" s="3"/>
    </row>
    <row r="143" spans="1:13" s="23" customFormat="1" x14ac:dyDescent="0.25">
      <c r="A143" s="22"/>
      <c r="B143" s="22"/>
      <c r="C143" s="153"/>
      <c r="D143" s="153"/>
      <c r="E143" s="153"/>
      <c r="F143" s="153"/>
      <c r="G143" s="154"/>
      <c r="H143" s="3"/>
      <c r="I143" s="3"/>
      <c r="J143" s="3"/>
      <c r="K143" s="255"/>
      <c r="L143" s="3"/>
      <c r="M143" s="3"/>
    </row>
    <row r="144" spans="1:13" s="23" customFormat="1" x14ac:dyDescent="0.25">
      <c r="A144" s="22"/>
      <c r="B144" s="22"/>
      <c r="C144" s="153"/>
      <c r="D144" s="153"/>
      <c r="E144" s="153"/>
      <c r="F144" s="153"/>
      <c r="G144" s="154"/>
      <c r="H144" s="3"/>
      <c r="I144" s="3"/>
      <c r="J144" s="3"/>
      <c r="K144" s="255"/>
      <c r="L144" s="3"/>
      <c r="M144" s="3"/>
    </row>
    <row r="145" spans="1:13" s="23" customFormat="1" x14ac:dyDescent="0.25">
      <c r="A145" s="22"/>
      <c r="B145" s="22"/>
      <c r="C145" s="153"/>
      <c r="D145" s="153"/>
      <c r="E145" s="153"/>
      <c r="F145" s="153"/>
      <c r="G145" s="154"/>
      <c r="H145" s="3"/>
      <c r="I145" s="3"/>
      <c r="J145" s="3"/>
      <c r="K145" s="255"/>
      <c r="L145" s="3"/>
      <c r="M145" s="3"/>
    </row>
    <row r="146" spans="1:13" s="23" customFormat="1" x14ac:dyDescent="0.25">
      <c r="A146" s="22"/>
      <c r="B146" s="22"/>
      <c r="C146" s="153"/>
      <c r="D146" s="153"/>
      <c r="E146" s="153"/>
      <c r="F146" s="153"/>
      <c r="G146" s="154"/>
      <c r="H146" s="3"/>
      <c r="I146" s="3"/>
      <c r="J146" s="3"/>
      <c r="K146" s="255"/>
      <c r="L146" s="3"/>
      <c r="M146" s="3"/>
    </row>
    <row r="147" spans="1:13" s="23" customFormat="1" x14ac:dyDescent="0.25">
      <c r="A147" s="22"/>
      <c r="B147" s="22"/>
      <c r="C147" s="153"/>
      <c r="D147" s="153"/>
      <c r="E147" s="153"/>
      <c r="F147" s="153"/>
      <c r="G147" s="154"/>
      <c r="H147" s="3"/>
      <c r="I147" s="3"/>
      <c r="J147" s="3"/>
      <c r="K147" s="255"/>
      <c r="L147" s="3"/>
      <c r="M147" s="3"/>
    </row>
    <row r="148" spans="1:13" s="23" customFormat="1" x14ac:dyDescent="0.25">
      <c r="A148" s="22"/>
      <c r="B148" s="22"/>
      <c r="C148" s="153"/>
      <c r="D148" s="153"/>
      <c r="E148" s="153"/>
      <c r="F148" s="153"/>
      <c r="G148" s="154"/>
      <c r="H148" s="3"/>
      <c r="I148" s="3"/>
      <c r="J148" s="3"/>
      <c r="K148" s="255"/>
      <c r="L148" s="3"/>
      <c r="M148" s="3"/>
    </row>
    <row r="149" spans="1:13" s="23" customFormat="1" x14ac:dyDescent="0.25">
      <c r="A149" s="22"/>
      <c r="B149" s="22"/>
      <c r="C149" s="153"/>
      <c r="D149" s="153"/>
      <c r="E149" s="153"/>
      <c r="F149" s="153"/>
      <c r="G149" s="154"/>
      <c r="H149" s="3"/>
      <c r="I149" s="3"/>
      <c r="J149" s="3"/>
      <c r="K149" s="255"/>
      <c r="L149" s="3"/>
      <c r="M149" s="3"/>
    </row>
    <row r="150" spans="1:13" s="23" customFormat="1" x14ac:dyDescent="0.25">
      <c r="A150" s="22"/>
      <c r="B150" s="22"/>
      <c r="C150" s="153"/>
      <c r="D150" s="153"/>
      <c r="E150" s="153"/>
      <c r="F150" s="153"/>
      <c r="G150" s="154"/>
      <c r="H150" s="3"/>
      <c r="I150" s="3"/>
      <c r="J150" s="3"/>
      <c r="K150" s="255"/>
      <c r="L150" s="3"/>
      <c r="M150" s="3"/>
    </row>
    <row r="151" spans="1:13" s="23" customFormat="1" x14ac:dyDescent="0.25">
      <c r="A151" s="22"/>
      <c r="B151" s="22"/>
      <c r="C151" s="153"/>
      <c r="D151" s="153"/>
      <c r="E151" s="153"/>
      <c r="F151" s="153"/>
      <c r="G151" s="154"/>
      <c r="H151" s="3"/>
      <c r="I151" s="3"/>
      <c r="J151" s="3"/>
      <c r="K151" s="255"/>
      <c r="L151" s="3"/>
      <c r="M151" s="3"/>
    </row>
    <row r="152" spans="1:13" s="23" customFormat="1" x14ac:dyDescent="0.25">
      <c r="A152" s="22"/>
      <c r="B152" s="22"/>
      <c r="C152" s="153"/>
      <c r="D152" s="153"/>
      <c r="E152" s="153"/>
      <c r="F152" s="153"/>
      <c r="G152" s="154"/>
      <c r="H152" s="3"/>
      <c r="I152" s="3"/>
      <c r="J152" s="3"/>
      <c r="K152" s="255"/>
      <c r="L152" s="3"/>
      <c r="M152" s="3"/>
    </row>
    <row r="153" spans="1:13" s="23" customFormat="1" x14ac:dyDescent="0.25">
      <c r="A153" s="22"/>
      <c r="B153" s="22"/>
      <c r="C153" s="153"/>
      <c r="D153" s="153"/>
      <c r="E153" s="153"/>
      <c r="F153" s="153"/>
      <c r="G153" s="154"/>
      <c r="H153" s="3"/>
      <c r="I153" s="3"/>
      <c r="J153" s="3"/>
      <c r="K153" s="255"/>
      <c r="L153" s="3"/>
      <c r="M153" s="3"/>
    </row>
    <row r="154" spans="1:13" s="23" customFormat="1" x14ac:dyDescent="0.25">
      <c r="A154" s="22"/>
      <c r="B154" s="22"/>
      <c r="C154" s="153"/>
      <c r="D154" s="153"/>
      <c r="E154" s="153"/>
      <c r="F154" s="153"/>
      <c r="G154" s="154"/>
      <c r="H154" s="3"/>
      <c r="I154" s="3"/>
      <c r="J154" s="3"/>
      <c r="K154" s="255"/>
      <c r="L154" s="3"/>
      <c r="M154" s="3"/>
    </row>
    <row r="155" spans="1:13" s="23" customFormat="1" x14ac:dyDescent="0.25">
      <c r="A155" s="22"/>
      <c r="B155" s="22"/>
      <c r="C155" s="153"/>
      <c r="D155" s="153"/>
      <c r="E155" s="153"/>
      <c r="F155" s="153"/>
      <c r="G155" s="154"/>
      <c r="H155" s="3"/>
      <c r="I155" s="3"/>
      <c r="J155" s="3"/>
      <c r="K155" s="255"/>
      <c r="L155" s="3"/>
      <c r="M155" s="3"/>
    </row>
    <row r="156" spans="1:13" s="23" customFormat="1" x14ac:dyDescent="0.25">
      <c r="A156" s="22"/>
      <c r="B156" s="22"/>
      <c r="C156" s="153"/>
      <c r="D156" s="153"/>
      <c r="E156" s="153"/>
      <c r="F156" s="153"/>
      <c r="G156" s="154"/>
      <c r="H156" s="3"/>
      <c r="I156" s="3"/>
      <c r="J156" s="3"/>
      <c r="K156" s="255"/>
      <c r="L156" s="3"/>
      <c r="M156" s="3"/>
    </row>
    <row r="157" spans="1:13" s="23" customFormat="1" x14ac:dyDescent="0.25">
      <c r="A157" s="22"/>
      <c r="B157" s="22"/>
      <c r="C157" s="153"/>
      <c r="D157" s="153"/>
      <c r="E157" s="153"/>
      <c r="F157" s="153"/>
      <c r="G157" s="154"/>
      <c r="H157" s="3"/>
      <c r="I157" s="3"/>
      <c r="J157" s="3"/>
      <c r="K157" s="255"/>
      <c r="L157" s="3"/>
      <c r="M157" s="3"/>
    </row>
    <row r="158" spans="1:13" s="23" customFormat="1" x14ac:dyDescent="0.25">
      <c r="A158" s="22"/>
      <c r="B158" s="22"/>
      <c r="G158" s="3"/>
      <c r="H158" s="3"/>
      <c r="I158" s="3"/>
      <c r="J158" s="3"/>
      <c r="K158" s="255"/>
      <c r="L158" s="3"/>
      <c r="M158" s="3"/>
    </row>
    <row r="159" spans="1:13" s="23" customFormat="1" x14ac:dyDescent="0.25">
      <c r="A159" s="22"/>
      <c r="B159" s="22"/>
      <c r="G159" s="3"/>
      <c r="H159" s="3"/>
      <c r="I159" s="3"/>
      <c r="J159" s="3"/>
      <c r="K159" s="255"/>
      <c r="L159" s="3"/>
      <c r="M159" s="3"/>
    </row>
    <row r="160" spans="1:13" s="23" customFormat="1" x14ac:dyDescent="0.25">
      <c r="A160" s="22"/>
      <c r="B160" s="22"/>
      <c r="G160" s="3"/>
      <c r="H160" s="3"/>
      <c r="I160" s="3"/>
      <c r="J160" s="3"/>
      <c r="K160" s="255"/>
      <c r="L160" s="3"/>
      <c r="M160" s="3"/>
    </row>
    <row r="161" spans="1:13" s="23" customFormat="1" x14ac:dyDescent="0.25">
      <c r="A161" s="22"/>
      <c r="B161" s="22"/>
      <c r="G161" s="3"/>
      <c r="H161" s="3"/>
      <c r="I161" s="3"/>
      <c r="J161" s="3"/>
      <c r="K161" s="255"/>
      <c r="L161" s="3"/>
      <c r="M161" s="3"/>
    </row>
    <row r="162" spans="1:13" s="23" customFormat="1" x14ac:dyDescent="0.25">
      <c r="A162" s="22"/>
      <c r="B162" s="22"/>
      <c r="G162" s="3"/>
      <c r="H162" s="3"/>
      <c r="I162" s="3"/>
      <c r="J162" s="3"/>
      <c r="K162" s="255"/>
      <c r="L162" s="3"/>
      <c r="M162" s="3"/>
    </row>
    <row r="163" spans="1:13" s="23" customFormat="1" x14ac:dyDescent="0.25">
      <c r="A163" s="22"/>
      <c r="B163" s="22"/>
      <c r="G163" s="3"/>
      <c r="H163" s="3"/>
      <c r="I163" s="3"/>
      <c r="J163" s="3"/>
      <c r="K163" s="255"/>
      <c r="L163" s="3"/>
      <c r="M163" s="3"/>
    </row>
    <row r="164" spans="1:13" s="23" customFormat="1" x14ac:dyDescent="0.25">
      <c r="A164" s="22"/>
      <c r="B164" s="22"/>
      <c r="G164" s="3"/>
      <c r="H164" s="3"/>
      <c r="I164" s="3"/>
      <c r="J164" s="3"/>
      <c r="K164" s="255"/>
      <c r="L164" s="3"/>
      <c r="M164" s="3"/>
    </row>
    <row r="165" spans="1:13" s="23" customFormat="1" x14ac:dyDescent="0.25">
      <c r="A165" s="22"/>
      <c r="B165" s="22"/>
      <c r="G165" s="3"/>
      <c r="H165" s="3"/>
      <c r="I165" s="3"/>
      <c r="J165" s="3"/>
      <c r="K165" s="255"/>
      <c r="L165" s="3"/>
      <c r="M165" s="3"/>
    </row>
    <row r="166" spans="1:13" s="23" customFormat="1" x14ac:dyDescent="0.25">
      <c r="A166" s="22"/>
      <c r="B166" s="22"/>
      <c r="G166" s="3"/>
      <c r="H166" s="3"/>
      <c r="I166" s="3"/>
      <c r="J166" s="3"/>
      <c r="K166" s="255"/>
      <c r="L166" s="3"/>
      <c r="M166" s="3"/>
    </row>
    <row r="167" spans="1:13" s="23" customFormat="1" x14ac:dyDescent="0.25">
      <c r="A167" s="22"/>
      <c r="B167" s="22"/>
      <c r="G167" s="3"/>
      <c r="H167" s="3"/>
      <c r="I167" s="3"/>
      <c r="J167" s="3"/>
      <c r="K167" s="255"/>
      <c r="L167" s="3"/>
      <c r="M167" s="3"/>
    </row>
    <row r="168" spans="1:13" s="23" customFormat="1" x14ac:dyDescent="0.25">
      <c r="A168" s="22"/>
      <c r="B168" s="22"/>
      <c r="G168" s="3"/>
      <c r="H168" s="3"/>
      <c r="I168" s="3"/>
      <c r="J168" s="3"/>
      <c r="K168" s="255"/>
      <c r="L168" s="3"/>
      <c r="M168" s="3"/>
    </row>
    <row r="169" spans="1:13" s="23" customFormat="1" x14ac:dyDescent="0.25">
      <c r="A169" s="22"/>
      <c r="B169" s="22"/>
      <c r="G169" s="3"/>
      <c r="H169" s="3"/>
      <c r="I169" s="3"/>
      <c r="J169" s="3"/>
      <c r="K169" s="255"/>
      <c r="L169" s="3"/>
      <c r="M169" s="3"/>
    </row>
    <row r="170" spans="1:13" s="23" customFormat="1" x14ac:dyDescent="0.25">
      <c r="A170" s="22"/>
      <c r="B170" s="22"/>
      <c r="G170" s="3"/>
      <c r="H170" s="3"/>
      <c r="I170" s="3"/>
      <c r="J170" s="3"/>
      <c r="K170" s="255"/>
      <c r="L170" s="3"/>
      <c r="M170" s="3"/>
    </row>
    <row r="171" spans="1:13" s="23" customFormat="1" x14ac:dyDescent="0.25">
      <c r="A171" s="22"/>
      <c r="B171" s="22"/>
      <c r="G171" s="3"/>
      <c r="H171" s="3"/>
      <c r="I171" s="3"/>
      <c r="J171" s="3"/>
      <c r="K171" s="255"/>
      <c r="L171" s="3"/>
      <c r="M171" s="3"/>
    </row>
    <row r="172" spans="1:13" s="23" customFormat="1" x14ac:dyDescent="0.25">
      <c r="A172" s="22"/>
      <c r="B172" s="22"/>
      <c r="G172" s="3"/>
      <c r="H172" s="3"/>
      <c r="I172" s="3"/>
      <c r="J172" s="3"/>
      <c r="K172" s="255"/>
      <c r="L172" s="3"/>
      <c r="M172" s="3"/>
    </row>
    <row r="173" spans="1:13" s="23" customFormat="1" x14ac:dyDescent="0.25">
      <c r="A173" s="22"/>
      <c r="G173" s="3"/>
      <c r="H173" s="3"/>
      <c r="I173" s="3"/>
      <c r="J173" s="3"/>
      <c r="K173" s="255"/>
      <c r="L173" s="3"/>
      <c r="M173" s="3"/>
    </row>
    <row r="174" spans="1:13" s="23" customFormat="1" x14ac:dyDescent="0.25">
      <c r="A174" s="22"/>
      <c r="G174" s="3"/>
      <c r="H174" s="3"/>
      <c r="I174" s="3"/>
      <c r="J174" s="3"/>
      <c r="K174" s="255"/>
      <c r="L174" s="3"/>
      <c r="M174" s="3"/>
    </row>
    <row r="175" spans="1:13" s="23" customFormat="1" x14ac:dyDescent="0.25">
      <c r="A175" s="22"/>
      <c r="G175" s="3"/>
      <c r="H175" s="3"/>
      <c r="I175" s="3"/>
      <c r="J175" s="3"/>
      <c r="K175" s="255"/>
      <c r="L175" s="3"/>
      <c r="M175" s="3"/>
    </row>
    <row r="176" spans="1:13" s="23" customFormat="1" x14ac:dyDescent="0.25">
      <c r="A176" s="22"/>
      <c r="G176" s="3"/>
      <c r="H176" s="3"/>
      <c r="I176" s="3"/>
      <c r="J176" s="3"/>
      <c r="K176" s="255"/>
      <c r="L176" s="3"/>
      <c r="M176" s="3"/>
    </row>
    <row r="177" spans="1:13" s="23" customFormat="1" x14ac:dyDescent="0.25">
      <c r="A177" s="22"/>
      <c r="G177" s="3"/>
      <c r="H177" s="3"/>
      <c r="I177" s="3"/>
      <c r="J177" s="3"/>
      <c r="K177" s="255"/>
      <c r="L177" s="3"/>
      <c r="M177" s="3"/>
    </row>
    <row r="178" spans="1:13" s="23" customFormat="1" x14ac:dyDescent="0.25">
      <c r="A178" s="22"/>
      <c r="G178" s="3"/>
      <c r="H178" s="3"/>
      <c r="I178" s="3"/>
      <c r="J178" s="3"/>
      <c r="K178" s="255"/>
      <c r="L178" s="3"/>
      <c r="M178" s="3"/>
    </row>
    <row r="179" spans="1:13" s="23" customFormat="1" x14ac:dyDescent="0.25">
      <c r="A179" s="22"/>
      <c r="G179" s="3"/>
      <c r="H179" s="3"/>
      <c r="I179" s="3"/>
      <c r="J179" s="3"/>
      <c r="K179" s="255"/>
      <c r="L179" s="3"/>
      <c r="M179" s="3"/>
    </row>
    <row r="180" spans="1:13" s="23" customFormat="1" x14ac:dyDescent="0.25">
      <c r="A180" s="22"/>
      <c r="G180" s="3"/>
      <c r="H180" s="3"/>
      <c r="I180" s="3"/>
      <c r="J180" s="3"/>
      <c r="K180" s="255"/>
      <c r="L180" s="3"/>
      <c r="M180" s="3"/>
    </row>
    <row r="181" spans="1:13" s="23" customFormat="1" x14ac:dyDescent="0.25">
      <c r="A181" s="22"/>
      <c r="G181" s="3"/>
      <c r="H181" s="3"/>
      <c r="I181" s="3"/>
      <c r="J181" s="3"/>
      <c r="K181" s="255"/>
      <c r="L181" s="3"/>
      <c r="M181" s="3"/>
    </row>
    <row r="182" spans="1:13" s="23" customFormat="1" x14ac:dyDescent="0.25">
      <c r="A182" s="22"/>
      <c r="G182" s="3"/>
      <c r="H182" s="3"/>
      <c r="I182" s="3"/>
      <c r="J182" s="3"/>
      <c r="K182" s="255"/>
      <c r="L182" s="3"/>
      <c r="M182" s="3"/>
    </row>
    <row r="183" spans="1:13" s="23" customFormat="1" x14ac:dyDescent="0.25">
      <c r="A183" s="22"/>
      <c r="G183" s="3"/>
      <c r="H183" s="3"/>
      <c r="I183" s="3"/>
      <c r="J183" s="3"/>
      <c r="K183" s="255"/>
      <c r="L183" s="3"/>
      <c r="M183" s="3"/>
    </row>
    <row r="184" spans="1:13" s="23" customFormat="1" x14ac:dyDescent="0.25">
      <c r="A184" s="22"/>
      <c r="G184" s="3"/>
      <c r="H184" s="3"/>
      <c r="I184" s="3"/>
      <c r="J184" s="3"/>
      <c r="K184" s="255"/>
      <c r="L184" s="3"/>
      <c r="M184" s="3"/>
    </row>
    <row r="185" spans="1:13" s="23" customFormat="1" x14ac:dyDescent="0.25">
      <c r="A185" s="22"/>
      <c r="G185" s="3"/>
      <c r="H185" s="3"/>
      <c r="I185" s="3"/>
      <c r="J185" s="3"/>
      <c r="K185" s="255"/>
      <c r="L185" s="3"/>
      <c r="M185" s="3"/>
    </row>
    <row r="186" spans="1:13" s="23" customFormat="1" x14ac:dyDescent="0.25">
      <c r="A186" s="22"/>
      <c r="G186" s="3"/>
      <c r="H186" s="3"/>
      <c r="I186" s="3"/>
      <c r="J186" s="3"/>
      <c r="K186" s="255"/>
      <c r="L186" s="3"/>
      <c r="M186" s="3"/>
    </row>
    <row r="187" spans="1:13" s="23" customFormat="1" x14ac:dyDescent="0.25">
      <c r="A187" s="22"/>
      <c r="G187" s="3"/>
      <c r="H187" s="3"/>
      <c r="I187" s="3"/>
      <c r="J187" s="3"/>
      <c r="K187" s="255"/>
      <c r="L187" s="3"/>
      <c r="M187" s="3"/>
    </row>
    <row r="188" spans="1:13" s="23" customFormat="1" x14ac:dyDescent="0.25">
      <c r="A188" s="22"/>
      <c r="G188" s="3"/>
      <c r="H188" s="3"/>
      <c r="I188" s="3"/>
      <c r="J188" s="3"/>
      <c r="K188" s="255"/>
      <c r="L188" s="3"/>
      <c r="M188" s="3"/>
    </row>
    <row r="189" spans="1:13" s="23" customFormat="1" x14ac:dyDescent="0.25">
      <c r="A189" s="22"/>
      <c r="G189" s="3"/>
      <c r="H189" s="3"/>
      <c r="I189" s="3"/>
      <c r="J189" s="3"/>
      <c r="K189" s="255"/>
      <c r="L189" s="3"/>
      <c r="M189" s="3"/>
    </row>
    <row r="190" spans="1:13" s="23" customFormat="1" x14ac:dyDescent="0.25">
      <c r="A190" s="22"/>
      <c r="G190" s="3"/>
      <c r="H190" s="3"/>
      <c r="I190" s="3"/>
      <c r="J190" s="3"/>
      <c r="K190" s="255"/>
      <c r="L190" s="3"/>
      <c r="M190" s="3"/>
    </row>
    <row r="191" spans="1:13" s="23" customFormat="1" x14ac:dyDescent="0.25">
      <c r="A191" s="22"/>
      <c r="G191" s="3"/>
      <c r="H191" s="3"/>
      <c r="I191" s="3"/>
      <c r="J191" s="3"/>
      <c r="K191" s="255"/>
      <c r="L191" s="3"/>
      <c r="M191" s="3"/>
    </row>
    <row r="192" spans="1:13" s="23" customFormat="1" x14ac:dyDescent="0.25">
      <c r="A192" s="22"/>
      <c r="G192" s="3"/>
      <c r="H192" s="3"/>
      <c r="I192" s="3"/>
      <c r="J192" s="3"/>
      <c r="K192" s="255"/>
      <c r="L192" s="3"/>
      <c r="M192" s="3"/>
    </row>
    <row r="193" spans="1:13" s="23" customFormat="1" x14ac:dyDescent="0.25">
      <c r="A193" s="22"/>
      <c r="G193" s="3"/>
      <c r="H193" s="3"/>
      <c r="I193" s="3"/>
      <c r="J193" s="3"/>
      <c r="K193" s="255"/>
      <c r="L193" s="3"/>
      <c r="M193" s="3"/>
    </row>
    <row r="194" spans="1:13" s="23" customFormat="1" x14ac:dyDescent="0.25">
      <c r="A194" s="22"/>
      <c r="G194" s="3"/>
      <c r="H194" s="3"/>
      <c r="I194" s="3"/>
      <c r="J194" s="3"/>
      <c r="K194" s="255"/>
      <c r="L194" s="3"/>
      <c r="M194" s="3"/>
    </row>
    <row r="195" spans="1:13" s="23" customFormat="1" x14ac:dyDescent="0.25">
      <c r="A195" s="22"/>
      <c r="G195" s="3"/>
      <c r="H195" s="3"/>
      <c r="I195" s="3"/>
      <c r="J195" s="3"/>
      <c r="K195" s="255"/>
      <c r="L195" s="3"/>
      <c r="M195" s="3"/>
    </row>
    <row r="196" spans="1:13" s="23" customFormat="1" x14ac:dyDescent="0.25">
      <c r="A196" s="22"/>
      <c r="G196" s="3"/>
      <c r="H196" s="3"/>
      <c r="I196" s="3"/>
      <c r="J196" s="3"/>
      <c r="K196" s="255"/>
      <c r="L196" s="3"/>
      <c r="M196" s="3"/>
    </row>
    <row r="197" spans="1:13" s="23" customFormat="1" x14ac:dyDescent="0.25">
      <c r="A197" s="22"/>
      <c r="G197" s="3"/>
      <c r="H197" s="3"/>
      <c r="I197" s="3"/>
      <c r="J197" s="3"/>
      <c r="K197" s="255"/>
      <c r="L197" s="3"/>
      <c r="M197" s="3"/>
    </row>
    <row r="198" spans="1:13" s="23" customFormat="1" x14ac:dyDescent="0.25">
      <c r="A198" s="22"/>
      <c r="G198" s="3"/>
      <c r="H198" s="3"/>
      <c r="I198" s="3"/>
      <c r="J198" s="3"/>
      <c r="K198" s="255"/>
      <c r="L198" s="3"/>
      <c r="M198" s="3"/>
    </row>
    <row r="199" spans="1:13" s="23" customFormat="1" x14ac:dyDescent="0.25">
      <c r="A199" s="22"/>
      <c r="G199" s="3"/>
      <c r="H199" s="3"/>
      <c r="I199" s="3"/>
      <c r="J199" s="3"/>
      <c r="K199" s="255"/>
      <c r="L199" s="3"/>
      <c r="M199" s="3"/>
    </row>
    <row r="200" spans="1:13" s="23" customFormat="1" x14ac:dyDescent="0.25">
      <c r="A200" s="22"/>
      <c r="G200" s="3"/>
      <c r="H200" s="3"/>
      <c r="I200" s="3"/>
      <c r="J200" s="3"/>
      <c r="K200" s="255"/>
      <c r="L200" s="3"/>
      <c r="M200" s="3"/>
    </row>
    <row r="201" spans="1:13" s="23" customFormat="1" x14ac:dyDescent="0.25">
      <c r="A201" s="22"/>
      <c r="G201" s="3"/>
      <c r="H201" s="3"/>
      <c r="I201" s="3"/>
      <c r="J201" s="3"/>
      <c r="K201" s="255"/>
      <c r="L201" s="3"/>
      <c r="M201" s="3"/>
    </row>
    <row r="202" spans="1:13" s="23" customFormat="1" x14ac:dyDescent="0.25">
      <c r="A202" s="22"/>
      <c r="G202" s="3"/>
      <c r="H202" s="3"/>
      <c r="I202" s="3"/>
      <c r="J202" s="3"/>
      <c r="K202" s="255"/>
      <c r="L202" s="3"/>
      <c r="M202" s="3"/>
    </row>
    <row r="203" spans="1:13" s="23" customFormat="1" x14ac:dyDescent="0.25">
      <c r="A203" s="22"/>
      <c r="G203" s="3"/>
      <c r="H203" s="3"/>
      <c r="I203" s="3"/>
      <c r="J203" s="3"/>
      <c r="K203" s="255"/>
      <c r="L203" s="3"/>
      <c r="M203" s="3"/>
    </row>
    <row r="204" spans="1:13" s="23" customFormat="1" x14ac:dyDescent="0.25">
      <c r="A204" s="22"/>
      <c r="G204" s="3"/>
      <c r="H204" s="3"/>
      <c r="I204" s="3"/>
      <c r="J204" s="3"/>
      <c r="K204" s="255"/>
      <c r="L204" s="3"/>
      <c r="M204" s="3"/>
    </row>
    <row r="205" spans="1:13" s="23" customFormat="1" x14ac:dyDescent="0.25">
      <c r="A205" s="22"/>
      <c r="G205" s="3"/>
      <c r="H205" s="3"/>
      <c r="I205" s="3"/>
      <c r="J205" s="3"/>
      <c r="K205" s="255"/>
      <c r="L205" s="3"/>
      <c r="M205" s="3"/>
    </row>
    <row r="206" spans="1:13" s="23" customFormat="1" x14ac:dyDescent="0.25">
      <c r="A206" s="22"/>
      <c r="G206" s="3"/>
      <c r="H206" s="3"/>
      <c r="I206" s="3"/>
      <c r="J206" s="3"/>
      <c r="K206" s="255"/>
      <c r="L206" s="3"/>
      <c r="M206" s="3"/>
    </row>
    <row r="207" spans="1:13" s="23" customFormat="1" x14ac:dyDescent="0.25">
      <c r="A207" s="22"/>
      <c r="G207" s="3"/>
      <c r="H207" s="3"/>
      <c r="I207" s="3"/>
      <c r="J207" s="3"/>
      <c r="K207" s="255"/>
      <c r="L207" s="3"/>
      <c r="M207" s="3"/>
    </row>
    <row r="208" spans="1:13" s="23" customFormat="1" x14ac:dyDescent="0.25">
      <c r="A208" s="22"/>
      <c r="G208" s="3"/>
      <c r="H208" s="3"/>
      <c r="I208" s="3"/>
      <c r="J208" s="3"/>
      <c r="K208" s="255"/>
      <c r="L208" s="3"/>
      <c r="M208" s="3"/>
    </row>
    <row r="209" spans="1:13" s="23" customFormat="1" x14ac:dyDescent="0.25">
      <c r="A209" s="22"/>
      <c r="G209" s="3"/>
      <c r="H209" s="3"/>
      <c r="I209" s="3"/>
      <c r="J209" s="3"/>
      <c r="K209" s="255"/>
      <c r="L209" s="3"/>
      <c r="M209" s="3"/>
    </row>
    <row r="210" spans="1:13" s="23" customFormat="1" x14ac:dyDescent="0.25">
      <c r="A210" s="22"/>
      <c r="G210" s="3"/>
      <c r="H210" s="3"/>
      <c r="I210" s="3"/>
      <c r="J210" s="3"/>
      <c r="K210" s="255"/>
      <c r="L210" s="3"/>
      <c r="M210" s="3"/>
    </row>
    <row r="211" spans="1:13" s="23" customFormat="1" x14ac:dyDescent="0.25">
      <c r="A211" s="22"/>
      <c r="G211" s="3"/>
      <c r="H211" s="3"/>
      <c r="I211" s="3"/>
      <c r="J211" s="3"/>
      <c r="K211" s="255"/>
      <c r="L211" s="3"/>
      <c r="M211" s="3"/>
    </row>
    <row r="212" spans="1:13" s="23" customFormat="1" x14ac:dyDescent="0.25">
      <c r="A212" s="22"/>
      <c r="G212" s="3"/>
      <c r="H212" s="3"/>
      <c r="I212" s="3"/>
      <c r="J212" s="3"/>
      <c r="K212" s="255"/>
      <c r="L212" s="3"/>
      <c r="M212" s="3"/>
    </row>
    <row r="213" spans="1:13" s="23" customFormat="1" x14ac:dyDescent="0.25">
      <c r="A213" s="22"/>
      <c r="G213" s="3"/>
      <c r="H213" s="3"/>
      <c r="I213" s="3"/>
      <c r="J213" s="3"/>
      <c r="K213" s="255"/>
      <c r="L213" s="3"/>
      <c r="M213" s="3"/>
    </row>
    <row r="214" spans="1:13" s="23" customFormat="1" x14ac:dyDescent="0.25">
      <c r="A214" s="22"/>
      <c r="G214" s="3"/>
      <c r="H214" s="3"/>
      <c r="I214" s="3"/>
      <c r="J214" s="3"/>
      <c r="K214" s="255"/>
      <c r="L214" s="3"/>
      <c r="M214" s="3"/>
    </row>
    <row r="215" spans="1:13" s="23" customFormat="1" x14ac:dyDescent="0.25">
      <c r="A215" s="22"/>
      <c r="G215" s="3"/>
      <c r="H215" s="3"/>
      <c r="I215" s="3"/>
      <c r="J215" s="3"/>
      <c r="K215" s="255"/>
      <c r="L215" s="3"/>
      <c r="M215" s="3"/>
    </row>
    <row r="216" spans="1:13" s="23" customFormat="1" x14ac:dyDescent="0.25">
      <c r="A216" s="22"/>
      <c r="G216" s="3"/>
      <c r="H216" s="3"/>
      <c r="I216" s="3"/>
      <c r="J216" s="3"/>
      <c r="K216" s="255"/>
      <c r="L216" s="3"/>
      <c r="M216" s="3"/>
    </row>
    <row r="217" spans="1:13" s="23" customFormat="1" x14ac:dyDescent="0.25">
      <c r="A217" s="22"/>
      <c r="G217" s="3"/>
      <c r="H217" s="3"/>
      <c r="I217" s="3"/>
      <c r="J217" s="3"/>
      <c r="K217" s="255"/>
      <c r="L217" s="3"/>
      <c r="M217" s="3"/>
    </row>
    <row r="218" spans="1:13" s="23" customFormat="1" x14ac:dyDescent="0.25">
      <c r="A218" s="22"/>
      <c r="G218" s="3"/>
      <c r="H218" s="3"/>
      <c r="I218" s="3"/>
      <c r="J218" s="3"/>
      <c r="K218" s="255"/>
      <c r="L218" s="3"/>
      <c r="M218" s="3"/>
    </row>
    <row r="219" spans="1:13" s="23" customFormat="1" x14ac:dyDescent="0.25">
      <c r="A219" s="22"/>
      <c r="G219" s="3"/>
      <c r="H219" s="3"/>
      <c r="I219" s="3"/>
      <c r="J219" s="3"/>
      <c r="K219" s="255"/>
      <c r="L219" s="3"/>
      <c r="M219" s="3"/>
    </row>
    <row r="220" spans="1:13" s="23" customFormat="1" x14ac:dyDescent="0.25">
      <c r="A220" s="22"/>
      <c r="G220" s="3"/>
      <c r="H220" s="3"/>
      <c r="I220" s="3"/>
      <c r="J220" s="3"/>
      <c r="K220" s="255"/>
      <c r="L220" s="3"/>
      <c r="M220" s="3"/>
    </row>
    <row r="221" spans="1:13" s="23" customFormat="1" x14ac:dyDescent="0.25">
      <c r="A221" s="22"/>
      <c r="G221" s="3"/>
      <c r="H221" s="3"/>
      <c r="I221" s="3"/>
      <c r="J221" s="3"/>
      <c r="K221" s="255"/>
      <c r="L221" s="3"/>
      <c r="M221" s="3"/>
    </row>
    <row r="222" spans="1:13" s="23" customFormat="1" x14ac:dyDescent="0.25">
      <c r="A222" s="22"/>
      <c r="G222" s="3"/>
      <c r="H222" s="3"/>
      <c r="I222" s="3"/>
      <c r="J222" s="3"/>
      <c r="K222" s="255"/>
      <c r="L222" s="3"/>
      <c r="M222" s="3"/>
    </row>
    <row r="223" spans="1:13" s="23" customFormat="1" x14ac:dyDescent="0.25">
      <c r="A223" s="22"/>
      <c r="G223" s="3"/>
      <c r="H223" s="3"/>
      <c r="I223" s="3"/>
      <c r="J223" s="3"/>
      <c r="K223" s="255"/>
      <c r="L223" s="3"/>
      <c r="M223" s="3"/>
    </row>
    <row r="224" spans="1:13" s="23" customFormat="1" x14ac:dyDescent="0.25">
      <c r="A224" s="22"/>
      <c r="G224" s="3"/>
      <c r="H224" s="3"/>
      <c r="I224" s="3"/>
      <c r="J224" s="3"/>
      <c r="K224" s="255"/>
      <c r="L224" s="3"/>
      <c r="M224" s="3"/>
    </row>
    <row r="225" spans="1:13" s="23" customFormat="1" x14ac:dyDescent="0.25">
      <c r="A225" s="22"/>
      <c r="G225" s="3"/>
      <c r="H225" s="3"/>
      <c r="I225" s="3"/>
      <c r="J225" s="3"/>
      <c r="K225" s="255"/>
      <c r="L225" s="3"/>
      <c r="M225" s="3"/>
    </row>
    <row r="226" spans="1:13" s="23" customFormat="1" x14ac:dyDescent="0.25">
      <c r="A226" s="22"/>
      <c r="G226" s="3"/>
      <c r="H226" s="3"/>
      <c r="I226" s="3"/>
      <c r="J226" s="3"/>
      <c r="K226" s="255"/>
      <c r="L226" s="3"/>
      <c r="M226" s="3"/>
    </row>
    <row r="227" spans="1:13" s="23" customFormat="1" x14ac:dyDescent="0.25">
      <c r="A227" s="22"/>
      <c r="G227" s="3"/>
      <c r="H227" s="3"/>
      <c r="I227" s="3"/>
      <c r="J227" s="3"/>
      <c r="K227" s="255"/>
      <c r="L227" s="3"/>
      <c r="M227" s="3"/>
    </row>
    <row r="228" spans="1:13" s="23" customFormat="1" x14ac:dyDescent="0.25">
      <c r="A228" s="22"/>
      <c r="G228" s="3"/>
      <c r="H228" s="3"/>
      <c r="I228" s="3"/>
      <c r="J228" s="3"/>
      <c r="K228" s="255"/>
      <c r="L228" s="3"/>
      <c r="M228" s="3"/>
    </row>
    <row r="229" spans="1:13" s="23" customFormat="1" x14ac:dyDescent="0.25">
      <c r="A229" s="22"/>
      <c r="G229" s="3"/>
      <c r="H229" s="3"/>
      <c r="I229" s="3"/>
      <c r="J229" s="3"/>
      <c r="K229" s="255"/>
      <c r="L229" s="3"/>
      <c r="M229" s="3"/>
    </row>
    <row r="230" spans="1:13" s="23" customFormat="1" x14ac:dyDescent="0.25">
      <c r="A230" s="22"/>
      <c r="G230" s="3"/>
      <c r="H230" s="3"/>
      <c r="I230" s="3"/>
      <c r="J230" s="3"/>
      <c r="K230" s="255"/>
      <c r="L230" s="3"/>
      <c r="M230" s="3"/>
    </row>
    <row r="231" spans="1:13" s="23" customFormat="1" x14ac:dyDescent="0.25">
      <c r="A231" s="22"/>
      <c r="G231" s="3"/>
      <c r="H231" s="3"/>
      <c r="I231" s="3"/>
      <c r="J231" s="3"/>
      <c r="K231" s="255"/>
      <c r="L231" s="3"/>
      <c r="M231" s="3"/>
    </row>
    <row r="232" spans="1:13" s="23" customFormat="1" x14ac:dyDescent="0.25">
      <c r="A232" s="22"/>
      <c r="G232" s="3"/>
      <c r="H232" s="3"/>
      <c r="I232" s="3"/>
      <c r="J232" s="3"/>
      <c r="K232" s="255"/>
      <c r="L232" s="3"/>
      <c r="M232" s="3"/>
    </row>
    <row r="233" spans="1:13" s="23" customFormat="1" x14ac:dyDescent="0.25">
      <c r="A233" s="22"/>
      <c r="G233" s="3"/>
      <c r="H233" s="3"/>
      <c r="I233" s="3"/>
      <c r="J233" s="3"/>
      <c r="K233" s="255"/>
      <c r="L233" s="3"/>
      <c r="M233" s="3"/>
    </row>
    <row r="234" spans="1:13" s="23" customFormat="1" x14ac:dyDescent="0.25">
      <c r="A234" s="22"/>
      <c r="G234" s="3"/>
      <c r="H234" s="3"/>
      <c r="I234" s="3"/>
      <c r="J234" s="3"/>
      <c r="K234" s="255"/>
      <c r="L234" s="3"/>
      <c r="M234" s="3"/>
    </row>
    <row r="235" spans="1:13" s="23" customFormat="1" x14ac:dyDescent="0.25">
      <c r="A235" s="22"/>
      <c r="G235" s="3"/>
      <c r="H235" s="3"/>
      <c r="I235" s="3"/>
      <c r="J235" s="3"/>
      <c r="K235" s="255"/>
      <c r="L235" s="3"/>
      <c r="M235" s="3"/>
    </row>
    <row r="236" spans="1:13" s="23" customFormat="1" x14ac:dyDescent="0.25">
      <c r="A236" s="22"/>
      <c r="G236" s="3"/>
      <c r="H236" s="3"/>
      <c r="I236" s="3"/>
      <c r="J236" s="3"/>
      <c r="K236" s="255"/>
      <c r="L236" s="3"/>
      <c r="M236" s="3"/>
    </row>
    <row r="237" spans="1:13" s="23" customFormat="1" x14ac:dyDescent="0.25">
      <c r="A237" s="22"/>
      <c r="G237" s="3"/>
      <c r="H237" s="3"/>
      <c r="I237" s="3"/>
      <c r="J237" s="3"/>
      <c r="K237" s="255"/>
      <c r="L237" s="3"/>
      <c r="M237" s="3"/>
    </row>
    <row r="238" spans="1:13" s="23" customFormat="1" x14ac:dyDescent="0.25">
      <c r="A238" s="22"/>
      <c r="G238" s="3"/>
      <c r="H238" s="3"/>
      <c r="I238" s="3"/>
      <c r="J238" s="3"/>
      <c r="K238" s="255"/>
      <c r="L238" s="3"/>
      <c r="M238" s="3"/>
    </row>
    <row r="239" spans="1:13" s="23" customFormat="1" x14ac:dyDescent="0.25">
      <c r="A239" s="22"/>
      <c r="G239" s="3"/>
      <c r="H239" s="3"/>
      <c r="I239" s="3"/>
      <c r="J239" s="3"/>
      <c r="K239" s="255"/>
      <c r="L239" s="3"/>
      <c r="M239" s="3"/>
    </row>
    <row r="240" spans="1:13" s="23" customFormat="1" x14ac:dyDescent="0.25">
      <c r="A240" s="22"/>
      <c r="G240" s="3"/>
      <c r="H240" s="3"/>
      <c r="I240" s="3"/>
      <c r="J240" s="3"/>
      <c r="K240" s="255"/>
      <c r="L240" s="3"/>
      <c r="M240" s="3"/>
    </row>
    <row r="241" spans="1:13" s="23" customFormat="1" x14ac:dyDescent="0.25">
      <c r="A241" s="22"/>
      <c r="G241" s="3"/>
      <c r="H241" s="3"/>
      <c r="I241" s="3"/>
      <c r="J241" s="3"/>
      <c r="K241" s="255"/>
      <c r="L241" s="3"/>
      <c r="M241" s="3"/>
    </row>
    <row r="242" spans="1:13" s="23" customFormat="1" x14ac:dyDescent="0.25">
      <c r="A242" s="22"/>
      <c r="G242" s="3"/>
      <c r="H242" s="3"/>
      <c r="I242" s="3"/>
      <c r="J242" s="3"/>
      <c r="K242" s="255"/>
      <c r="L242" s="3"/>
      <c r="M242" s="3"/>
    </row>
    <row r="243" spans="1:13" s="23" customFormat="1" x14ac:dyDescent="0.25">
      <c r="A243" s="22"/>
      <c r="G243" s="3"/>
      <c r="H243" s="3"/>
      <c r="I243" s="3"/>
      <c r="J243" s="3"/>
      <c r="K243" s="255"/>
      <c r="L243" s="3"/>
      <c r="M243" s="3"/>
    </row>
    <row r="244" spans="1:13" s="23" customFormat="1" x14ac:dyDescent="0.25">
      <c r="A244" s="22"/>
      <c r="G244" s="3"/>
      <c r="H244" s="3"/>
      <c r="I244" s="3"/>
      <c r="J244" s="3"/>
      <c r="K244" s="255"/>
      <c r="L244" s="3"/>
      <c r="M244" s="3"/>
    </row>
    <row r="245" spans="1:13" s="23" customFormat="1" x14ac:dyDescent="0.25">
      <c r="A245" s="22"/>
      <c r="G245" s="3"/>
      <c r="H245" s="3"/>
      <c r="I245" s="3"/>
      <c r="J245" s="3"/>
      <c r="K245" s="255"/>
      <c r="L245" s="3"/>
      <c r="M245" s="3"/>
    </row>
    <row r="246" spans="1:13" s="23" customFormat="1" x14ac:dyDescent="0.25">
      <c r="A246" s="22"/>
      <c r="G246" s="3"/>
      <c r="H246" s="3"/>
      <c r="I246" s="3"/>
      <c r="J246" s="3"/>
      <c r="K246" s="255"/>
      <c r="L246" s="3"/>
      <c r="M246" s="3"/>
    </row>
    <row r="247" spans="1:13" s="23" customFormat="1" x14ac:dyDescent="0.25">
      <c r="A247" s="22"/>
      <c r="G247" s="3"/>
      <c r="H247" s="3"/>
      <c r="I247" s="3"/>
      <c r="J247" s="3"/>
      <c r="K247" s="255"/>
      <c r="L247" s="3"/>
      <c r="M247" s="3"/>
    </row>
    <row r="248" spans="1:13" s="23" customFormat="1" x14ac:dyDescent="0.25">
      <c r="A248" s="22"/>
      <c r="G248" s="3"/>
      <c r="H248" s="3"/>
      <c r="I248" s="3"/>
      <c r="J248" s="3"/>
      <c r="K248" s="255"/>
      <c r="L248" s="3"/>
      <c r="M248" s="3"/>
    </row>
    <row r="249" spans="1:13" s="23" customFormat="1" x14ac:dyDescent="0.25">
      <c r="A249" s="22"/>
      <c r="G249" s="3"/>
      <c r="H249" s="3"/>
      <c r="I249" s="3"/>
      <c r="J249" s="3"/>
      <c r="K249" s="255"/>
      <c r="L249" s="3"/>
      <c r="M249" s="3"/>
    </row>
    <row r="250" spans="1:13" s="23" customFormat="1" x14ac:dyDescent="0.25">
      <c r="A250" s="22"/>
      <c r="G250" s="3"/>
      <c r="H250" s="3"/>
      <c r="I250" s="3"/>
      <c r="J250" s="3"/>
      <c r="K250" s="255"/>
      <c r="L250" s="3"/>
      <c r="M250" s="3"/>
    </row>
    <row r="251" spans="1:13" s="23" customFormat="1" x14ac:dyDescent="0.25">
      <c r="A251" s="22"/>
      <c r="G251" s="3"/>
      <c r="H251" s="3"/>
      <c r="I251" s="3"/>
      <c r="J251" s="3"/>
      <c r="K251" s="255"/>
      <c r="L251" s="3"/>
      <c r="M251" s="3"/>
    </row>
    <row r="252" spans="1:13" s="23" customFormat="1" x14ac:dyDescent="0.25">
      <c r="A252" s="22"/>
      <c r="G252" s="3"/>
      <c r="H252" s="3"/>
      <c r="I252" s="3"/>
      <c r="J252" s="3"/>
      <c r="K252" s="255"/>
      <c r="L252" s="3"/>
      <c r="M252" s="3"/>
    </row>
    <row r="253" spans="1:13" s="23" customFormat="1" x14ac:dyDescent="0.25">
      <c r="A253" s="22"/>
      <c r="G253" s="3"/>
      <c r="H253" s="3"/>
      <c r="I253" s="3"/>
      <c r="J253" s="3"/>
      <c r="K253" s="255"/>
      <c r="L253" s="3"/>
      <c r="M253" s="3"/>
    </row>
    <row r="254" spans="1:13" s="23" customFormat="1" x14ac:dyDescent="0.25">
      <c r="A254" s="22"/>
      <c r="G254" s="3"/>
      <c r="H254" s="3"/>
      <c r="I254" s="3"/>
      <c r="J254" s="3"/>
      <c r="K254" s="255"/>
      <c r="L254" s="3"/>
      <c r="M254" s="3"/>
    </row>
    <row r="255" spans="1:13" s="23" customFormat="1" x14ac:dyDescent="0.25">
      <c r="A255" s="22"/>
      <c r="G255" s="3"/>
      <c r="H255" s="3"/>
      <c r="I255" s="3"/>
      <c r="J255" s="3"/>
      <c r="K255" s="255"/>
      <c r="L255" s="3"/>
      <c r="M255" s="3"/>
    </row>
    <row r="256" spans="1:13" s="23" customFormat="1" x14ac:dyDescent="0.25">
      <c r="A256" s="22"/>
      <c r="G256" s="3"/>
      <c r="H256" s="3"/>
      <c r="I256" s="3"/>
      <c r="J256" s="3"/>
      <c r="K256" s="255"/>
      <c r="L256" s="3"/>
      <c r="M256" s="3"/>
    </row>
    <row r="257" spans="1:13" s="23" customFormat="1" x14ac:dyDescent="0.25">
      <c r="A257" s="22"/>
      <c r="G257" s="3"/>
      <c r="H257" s="3"/>
      <c r="I257" s="3"/>
      <c r="J257" s="3"/>
      <c r="K257" s="255"/>
      <c r="L257" s="3"/>
      <c r="M257" s="3"/>
    </row>
    <row r="258" spans="1:13" s="23" customFormat="1" x14ac:dyDescent="0.25">
      <c r="A258" s="22"/>
      <c r="G258" s="3"/>
      <c r="H258" s="3"/>
      <c r="I258" s="3"/>
      <c r="J258" s="3"/>
      <c r="K258" s="255"/>
      <c r="L258" s="3"/>
      <c r="M258" s="3"/>
    </row>
    <row r="259" spans="1:13" s="23" customFormat="1" x14ac:dyDescent="0.25">
      <c r="A259" s="22"/>
      <c r="G259" s="3"/>
      <c r="H259" s="3"/>
      <c r="I259" s="3"/>
      <c r="J259" s="3"/>
      <c r="K259" s="255"/>
      <c r="L259" s="3"/>
      <c r="M259" s="3"/>
    </row>
    <row r="260" spans="1:13" s="23" customFormat="1" x14ac:dyDescent="0.25">
      <c r="A260" s="22"/>
      <c r="G260" s="3"/>
      <c r="H260" s="3"/>
      <c r="I260" s="3"/>
      <c r="J260" s="3"/>
      <c r="K260" s="255"/>
      <c r="L260" s="3"/>
      <c r="M260" s="3"/>
    </row>
    <row r="261" spans="1:13" s="23" customFormat="1" x14ac:dyDescent="0.25">
      <c r="A261" s="22"/>
      <c r="G261" s="3"/>
      <c r="H261" s="3"/>
      <c r="I261" s="3"/>
      <c r="J261" s="3"/>
      <c r="K261" s="255"/>
      <c r="L261" s="3"/>
      <c r="M261" s="3"/>
    </row>
    <row r="262" spans="1:13" s="23" customFormat="1" x14ac:dyDescent="0.25">
      <c r="A262" s="22"/>
      <c r="G262" s="3"/>
      <c r="H262" s="3"/>
      <c r="I262" s="3"/>
      <c r="J262" s="3"/>
      <c r="K262" s="255"/>
      <c r="L262" s="3"/>
      <c r="M262" s="3"/>
    </row>
    <row r="263" spans="1:13" s="23" customFormat="1" x14ac:dyDescent="0.25">
      <c r="A263" s="22"/>
      <c r="G263" s="3"/>
      <c r="H263" s="3"/>
      <c r="I263" s="3"/>
      <c r="J263" s="3"/>
      <c r="K263" s="255"/>
      <c r="L263" s="3"/>
      <c r="M263" s="3"/>
    </row>
    <row r="264" spans="1:13" s="23" customFormat="1" x14ac:dyDescent="0.25">
      <c r="A264" s="22"/>
      <c r="G264" s="3"/>
      <c r="H264" s="3"/>
      <c r="I264" s="3"/>
      <c r="J264" s="3"/>
      <c r="K264" s="255"/>
      <c r="L264" s="3"/>
      <c r="M264" s="3"/>
    </row>
    <row r="265" spans="1:13" s="23" customFormat="1" x14ac:dyDescent="0.25">
      <c r="A265" s="22"/>
      <c r="G265" s="3"/>
      <c r="H265" s="3"/>
      <c r="I265" s="3"/>
      <c r="J265" s="3"/>
      <c r="K265" s="255"/>
      <c r="L265" s="3"/>
      <c r="M265" s="3"/>
    </row>
  </sheetData>
  <mergeCells count="20">
    <mergeCell ref="L1:M2"/>
    <mergeCell ref="G2:K2"/>
    <mergeCell ref="L4:M4"/>
    <mergeCell ref="G1:K1"/>
    <mergeCell ref="A4:I5"/>
    <mergeCell ref="K4:K5"/>
    <mergeCell ref="J4:J5"/>
    <mergeCell ref="C28:G28"/>
    <mergeCell ref="C46:G46"/>
    <mergeCell ref="B101:F101"/>
    <mergeCell ref="B102:F102"/>
    <mergeCell ref="G34:I34"/>
    <mergeCell ref="E75:G75"/>
    <mergeCell ref="B108:F108"/>
    <mergeCell ref="B109:F109"/>
    <mergeCell ref="B103:F103"/>
    <mergeCell ref="B104:F104"/>
    <mergeCell ref="B106:F106"/>
    <mergeCell ref="B107:F107"/>
    <mergeCell ref="B105:F105"/>
  </mergeCells>
  <phoneticPr fontId="0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47" fitToHeight="0" orientation="portrait" r:id="rId1"/>
  <headerFooter alignWithMargins="0">
    <oddHeader>&amp;RAllegato 1</oddHeader>
    <oddFooter>&amp;C&amp;"Garamond,Corsivo"&amp;P / &amp;N</oddFooter>
  </headerFooter>
  <rowBreaks count="1" manualBreakCount="1">
    <brk id="5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  <pageSetUpPr fitToPage="1"/>
  </sheetPr>
  <dimension ref="A1:P236"/>
  <sheetViews>
    <sheetView showGridLines="0" topLeftCell="B1" zoomScale="70" zoomScaleNormal="70" zoomScaleSheetLayoutView="80" workbookViewId="0">
      <pane ySplit="5" topLeftCell="A49" activePane="bottomLeft" state="frozen"/>
      <selection pane="bottomLeft" activeCell="J64" sqref="J64"/>
    </sheetView>
  </sheetViews>
  <sheetFormatPr defaultColWidth="10.42578125" defaultRowHeight="15.75" x14ac:dyDescent="0.25"/>
  <cols>
    <col min="1" max="1" width="4.5703125" style="23" customWidth="1"/>
    <col min="2" max="2" width="5.42578125" style="23" customWidth="1"/>
    <col min="3" max="3" width="3.5703125" style="23" customWidth="1"/>
    <col min="4" max="4" width="4" style="23" customWidth="1"/>
    <col min="5" max="5" width="3.42578125" style="23" customWidth="1"/>
    <col min="6" max="6" width="4" style="23" customWidth="1"/>
    <col min="7" max="7" width="85.85546875" style="3" customWidth="1"/>
    <col min="8" max="8" width="23.85546875" style="3" customWidth="1"/>
    <col min="9" max="10" width="21.140625" style="3" customWidth="1"/>
    <col min="11" max="11" width="22.28515625" style="255" bestFit="1" customWidth="1"/>
    <col min="12" max="12" width="26" style="3" customWidth="1"/>
    <col min="13" max="13" width="13.140625" style="3" customWidth="1"/>
    <col min="14" max="14" width="43.28515625" style="3" bestFit="1" customWidth="1"/>
    <col min="15" max="15" width="10.42578125" style="3"/>
    <col min="16" max="16" width="21.85546875" style="3" bestFit="1" customWidth="1"/>
    <col min="17" max="16384" width="10.42578125" style="3"/>
  </cols>
  <sheetData>
    <row r="1" spans="1:14" s="1" customFormat="1" ht="27.6" customHeight="1" x14ac:dyDescent="0.3">
      <c r="A1" s="49"/>
      <c r="B1" s="50"/>
      <c r="C1" s="50"/>
      <c r="D1" s="50"/>
      <c r="E1" s="50"/>
      <c r="F1" s="50"/>
      <c r="G1" s="298" t="s">
        <v>0</v>
      </c>
      <c r="H1" s="298"/>
      <c r="I1" s="298"/>
      <c r="J1" s="298"/>
      <c r="K1" s="298"/>
      <c r="L1" s="291" t="s">
        <v>1</v>
      </c>
      <c r="M1" s="292"/>
    </row>
    <row r="2" spans="1:14" s="1" customFormat="1" ht="27.6" customHeight="1" thickBot="1" x14ac:dyDescent="0.3">
      <c r="A2" s="51"/>
      <c r="B2" s="52"/>
      <c r="C2" s="52"/>
      <c r="D2" s="52"/>
      <c r="E2" s="52"/>
      <c r="F2" s="52"/>
      <c r="G2" s="295" t="s">
        <v>40</v>
      </c>
      <c r="H2" s="295"/>
      <c r="I2" s="295"/>
      <c r="J2" s="295"/>
      <c r="K2" s="295"/>
      <c r="L2" s="293"/>
      <c r="M2" s="294"/>
    </row>
    <row r="3" spans="1:14" s="2" customFormat="1" ht="15" customHeight="1" thickBot="1" x14ac:dyDescent="0.25">
      <c r="A3" s="31"/>
      <c r="B3" s="31"/>
      <c r="C3" s="31"/>
      <c r="D3" s="31"/>
      <c r="E3" s="31"/>
      <c r="F3" s="31"/>
      <c r="G3" s="31"/>
      <c r="H3" s="32"/>
      <c r="I3" s="32"/>
      <c r="J3" s="32"/>
      <c r="K3" s="269"/>
    </row>
    <row r="4" spans="1:14" ht="19.5" customHeight="1" x14ac:dyDescent="0.25">
      <c r="A4" s="299" t="s">
        <v>291</v>
      </c>
      <c r="B4" s="300"/>
      <c r="C4" s="300"/>
      <c r="D4" s="300"/>
      <c r="E4" s="300"/>
      <c r="F4" s="300"/>
      <c r="G4" s="300"/>
      <c r="H4" s="300"/>
      <c r="I4" s="301"/>
      <c r="J4" s="305" t="s">
        <v>295</v>
      </c>
      <c r="K4" s="305" t="s">
        <v>294</v>
      </c>
      <c r="L4" s="307" t="s">
        <v>292</v>
      </c>
      <c r="M4" s="308"/>
    </row>
    <row r="5" spans="1:14" ht="32.25" customHeight="1" x14ac:dyDescent="0.25">
      <c r="A5" s="302"/>
      <c r="B5" s="303"/>
      <c r="C5" s="303"/>
      <c r="D5" s="303"/>
      <c r="E5" s="303"/>
      <c r="F5" s="303"/>
      <c r="G5" s="303"/>
      <c r="H5" s="303"/>
      <c r="I5" s="304"/>
      <c r="J5" s="306"/>
      <c r="K5" s="306"/>
      <c r="L5" s="4" t="s">
        <v>3</v>
      </c>
      <c r="M5" s="33" t="s">
        <v>4</v>
      </c>
    </row>
    <row r="6" spans="1:14" s="7" customFormat="1" ht="27" customHeight="1" x14ac:dyDescent="0.25">
      <c r="A6" s="34" t="s">
        <v>5</v>
      </c>
      <c r="B6" s="5" t="s">
        <v>41</v>
      </c>
      <c r="C6" s="5"/>
      <c r="D6" s="5"/>
      <c r="E6" s="5"/>
      <c r="F6" s="5"/>
      <c r="G6" s="5"/>
      <c r="H6" s="231"/>
      <c r="I6" s="226"/>
      <c r="J6" s="226"/>
      <c r="K6" s="271"/>
      <c r="L6" s="18"/>
      <c r="M6" s="35"/>
    </row>
    <row r="7" spans="1:14" s="15" customFormat="1" ht="27" customHeight="1" x14ac:dyDescent="0.25">
      <c r="A7" s="38"/>
      <c r="B7" s="136"/>
      <c r="C7" s="137" t="s">
        <v>7</v>
      </c>
      <c r="D7" s="93" t="s">
        <v>43</v>
      </c>
      <c r="E7" s="138"/>
      <c r="F7" s="91"/>
      <c r="G7" s="91"/>
      <c r="H7" s="232"/>
      <c r="I7" s="227"/>
      <c r="J7" s="227">
        <v>113493714.48</v>
      </c>
      <c r="K7" s="180">
        <v>98819062.870000005</v>
      </c>
      <c r="L7" s="21">
        <f>J7-K7</f>
        <v>14674651.609999999</v>
      </c>
      <c r="M7" s="37">
        <f t="shared" ref="M7:M22" si="0">IF(K7=0,"-    ",L7/K7)</f>
        <v>0.14850021022062337</v>
      </c>
      <c r="N7" s="265"/>
    </row>
    <row r="8" spans="1:14" s="15" customFormat="1" ht="27" customHeight="1" x14ac:dyDescent="0.25">
      <c r="A8" s="38"/>
      <c r="B8" s="136"/>
      <c r="C8" s="137" t="s">
        <v>15</v>
      </c>
      <c r="D8" s="93" t="s">
        <v>42</v>
      </c>
      <c r="E8" s="138"/>
      <c r="F8" s="91"/>
      <c r="G8" s="91"/>
      <c r="H8" s="232"/>
      <c r="I8" s="227"/>
      <c r="J8" s="180">
        <f>J9+J10+SUM(J14:J16)</f>
        <v>108669153.86</v>
      </c>
      <c r="K8" s="180">
        <f>K9+K10+SUM(K14:K16)</f>
        <v>106310659.27000001</v>
      </c>
      <c r="L8" s="21">
        <f t="shared" ref="L8:L22" si="1">J8-K8</f>
        <v>2358494.5899999887</v>
      </c>
      <c r="M8" s="37">
        <f t="shared" si="0"/>
        <v>2.2184930525264237E-2</v>
      </c>
      <c r="N8" s="265"/>
    </row>
    <row r="9" spans="1:14" s="15" customFormat="1" ht="27" customHeight="1" x14ac:dyDescent="0.25">
      <c r="A9" s="38"/>
      <c r="B9" s="136"/>
      <c r="C9" s="137"/>
      <c r="D9" s="136" t="s">
        <v>9</v>
      </c>
      <c r="E9" s="91" t="s">
        <v>172</v>
      </c>
      <c r="F9" s="91"/>
      <c r="G9" s="91"/>
      <c r="H9" s="232"/>
      <c r="I9" s="227"/>
      <c r="J9" s="227">
        <v>0</v>
      </c>
      <c r="K9" s="180">
        <v>0</v>
      </c>
      <c r="L9" s="14">
        <f t="shared" si="1"/>
        <v>0</v>
      </c>
      <c r="M9" s="39" t="str">
        <f t="shared" si="0"/>
        <v xml:space="preserve">-    </v>
      </c>
      <c r="N9" s="265"/>
    </row>
    <row r="10" spans="1:14" s="15" customFormat="1" ht="27" customHeight="1" x14ac:dyDescent="0.25">
      <c r="A10" s="38"/>
      <c r="B10" s="136"/>
      <c r="C10" s="136"/>
      <c r="D10" s="136" t="s">
        <v>11</v>
      </c>
      <c r="E10" s="91" t="s">
        <v>84</v>
      </c>
      <c r="F10" s="91"/>
      <c r="G10" s="91"/>
      <c r="H10" s="207"/>
      <c r="I10" s="205"/>
      <c r="J10" s="177">
        <f>SUM(J11:J13)</f>
        <v>108669153.86</v>
      </c>
      <c r="K10" s="177">
        <f>SUM(K11:K13)</f>
        <v>106310659.27000001</v>
      </c>
      <c r="L10" s="14">
        <f t="shared" si="1"/>
        <v>2358494.5899999887</v>
      </c>
      <c r="M10" s="39">
        <f t="shared" si="0"/>
        <v>2.2184930525264237E-2</v>
      </c>
      <c r="N10" s="265"/>
    </row>
    <row r="11" spans="1:14" s="176" customFormat="1" ht="27" customHeight="1" x14ac:dyDescent="0.25">
      <c r="A11" s="172"/>
      <c r="B11" s="173"/>
      <c r="C11" s="173"/>
      <c r="D11" s="173"/>
      <c r="E11" s="174" t="s">
        <v>19</v>
      </c>
      <c r="F11" s="174" t="s">
        <v>262</v>
      </c>
      <c r="G11" s="199"/>
      <c r="H11" s="233"/>
      <c r="I11" s="228"/>
      <c r="J11" s="228">
        <v>0</v>
      </c>
      <c r="K11" s="177">
        <v>0</v>
      </c>
      <c r="L11" s="89">
        <f t="shared" si="1"/>
        <v>0</v>
      </c>
      <c r="M11" s="90" t="str">
        <f t="shared" si="0"/>
        <v xml:space="preserve">-    </v>
      </c>
      <c r="N11" s="266"/>
    </row>
    <row r="12" spans="1:14" s="15" customFormat="1" ht="27" customHeight="1" x14ac:dyDescent="0.25">
      <c r="A12" s="38"/>
      <c r="B12" s="136"/>
      <c r="C12" s="136"/>
      <c r="D12" s="173"/>
      <c r="E12" s="174" t="s">
        <v>20</v>
      </c>
      <c r="F12" s="95" t="s">
        <v>186</v>
      </c>
      <c r="G12" s="91"/>
      <c r="H12" s="217"/>
      <c r="I12" s="206"/>
      <c r="J12" s="206">
        <v>0</v>
      </c>
      <c r="K12" s="177">
        <v>0</v>
      </c>
      <c r="L12" s="89">
        <f t="shared" si="1"/>
        <v>0</v>
      </c>
      <c r="M12" s="90" t="str">
        <f t="shared" si="0"/>
        <v xml:space="preserve">-    </v>
      </c>
      <c r="N12" s="265"/>
    </row>
    <row r="13" spans="1:14" s="15" customFormat="1" ht="27" customHeight="1" x14ac:dyDescent="0.25">
      <c r="A13" s="38"/>
      <c r="B13" s="136"/>
      <c r="C13" s="136"/>
      <c r="D13" s="173"/>
      <c r="E13" s="174" t="s">
        <v>61</v>
      </c>
      <c r="F13" s="95" t="s">
        <v>131</v>
      </c>
      <c r="G13" s="91"/>
      <c r="H13" s="217"/>
      <c r="I13" s="206"/>
      <c r="J13" s="206">
        <v>108669153.86</v>
      </c>
      <c r="K13" s="251">
        <v>106310659.27000001</v>
      </c>
      <c r="L13" s="89">
        <f t="shared" si="1"/>
        <v>2358494.5899999887</v>
      </c>
      <c r="M13" s="90">
        <f t="shared" si="0"/>
        <v>2.2184930525264237E-2</v>
      </c>
      <c r="N13" s="265"/>
    </row>
    <row r="14" spans="1:14" s="15" customFormat="1" ht="27" customHeight="1" x14ac:dyDescent="0.25">
      <c r="A14" s="38"/>
      <c r="B14" s="136"/>
      <c r="C14" s="136"/>
      <c r="D14" s="136" t="s">
        <v>12</v>
      </c>
      <c r="E14" s="91" t="s">
        <v>83</v>
      </c>
      <c r="F14" s="91"/>
      <c r="G14" s="91"/>
      <c r="H14" s="207"/>
      <c r="I14" s="205"/>
      <c r="J14" s="205">
        <v>0</v>
      </c>
      <c r="K14" s="177">
        <v>0</v>
      </c>
      <c r="L14" s="14">
        <f t="shared" si="1"/>
        <v>0</v>
      </c>
      <c r="M14" s="39" t="str">
        <f t="shared" si="0"/>
        <v xml:space="preserve">-    </v>
      </c>
      <c r="N14" s="265"/>
    </row>
    <row r="15" spans="1:14" s="15" customFormat="1" ht="27" customHeight="1" x14ac:dyDescent="0.25">
      <c r="A15" s="38"/>
      <c r="B15" s="136"/>
      <c r="C15" s="136"/>
      <c r="D15" s="136" t="s">
        <v>13</v>
      </c>
      <c r="E15" s="91" t="s">
        <v>180</v>
      </c>
      <c r="F15" s="91"/>
      <c r="G15" s="91"/>
      <c r="H15" s="207"/>
      <c r="I15" s="205"/>
      <c r="J15" s="205">
        <v>0</v>
      </c>
      <c r="K15" s="177">
        <v>0</v>
      </c>
      <c r="L15" s="14">
        <f t="shared" si="1"/>
        <v>0</v>
      </c>
      <c r="M15" s="39" t="str">
        <f t="shared" si="0"/>
        <v xml:space="preserve">-    </v>
      </c>
      <c r="N15" s="265"/>
    </row>
    <row r="16" spans="1:14" s="15" customFormat="1" ht="27" customHeight="1" x14ac:dyDescent="0.25">
      <c r="A16" s="38"/>
      <c r="B16" s="136"/>
      <c r="C16" s="136"/>
      <c r="D16" s="136" t="s">
        <v>14</v>
      </c>
      <c r="E16" s="91" t="s">
        <v>173</v>
      </c>
      <c r="F16" s="91"/>
      <c r="G16" s="91"/>
      <c r="H16" s="207"/>
      <c r="I16" s="205"/>
      <c r="J16" s="205">
        <v>0</v>
      </c>
      <c r="K16" s="177">
        <v>0</v>
      </c>
      <c r="L16" s="14">
        <f t="shared" si="1"/>
        <v>0</v>
      </c>
      <c r="M16" s="39" t="str">
        <f t="shared" si="0"/>
        <v xml:space="preserve">-    </v>
      </c>
      <c r="N16" s="265"/>
    </row>
    <row r="17" spans="1:16" s="15" customFormat="1" ht="27" customHeight="1" x14ac:dyDescent="0.25">
      <c r="A17" s="38"/>
      <c r="B17" s="136"/>
      <c r="C17" s="137" t="s">
        <v>28</v>
      </c>
      <c r="D17" s="93" t="s">
        <v>187</v>
      </c>
      <c r="E17" s="138"/>
      <c r="F17" s="91"/>
      <c r="G17" s="91"/>
      <c r="H17" s="232"/>
      <c r="I17" s="227"/>
      <c r="J17" s="227">
        <v>623687.69999999995</v>
      </c>
      <c r="K17" s="180">
        <v>601614.24</v>
      </c>
      <c r="L17" s="21">
        <f t="shared" si="1"/>
        <v>22073.459999999963</v>
      </c>
      <c r="M17" s="37">
        <f t="shared" si="0"/>
        <v>3.6690388179641431E-2</v>
      </c>
      <c r="N17" s="265"/>
    </row>
    <row r="18" spans="1:16" s="15" customFormat="1" ht="27" customHeight="1" x14ac:dyDescent="0.25">
      <c r="A18" s="38"/>
      <c r="B18" s="136"/>
      <c r="C18" s="137" t="s">
        <v>32</v>
      </c>
      <c r="D18" s="93" t="s">
        <v>85</v>
      </c>
      <c r="E18" s="138"/>
      <c r="F18" s="91"/>
      <c r="G18" s="91"/>
      <c r="H18" s="232"/>
      <c r="I18" s="227"/>
      <c r="J18" s="227">
        <v>0</v>
      </c>
      <c r="K18" s="180">
        <v>0</v>
      </c>
      <c r="L18" s="21">
        <f t="shared" si="1"/>
        <v>0</v>
      </c>
      <c r="M18" s="37" t="str">
        <f t="shared" si="0"/>
        <v xml:space="preserve">-    </v>
      </c>
      <c r="N18" s="265"/>
    </row>
    <row r="19" spans="1:16" s="15" customFormat="1" ht="27" customHeight="1" x14ac:dyDescent="0.25">
      <c r="A19" s="38"/>
      <c r="B19" s="136"/>
      <c r="C19" s="137" t="s">
        <v>45</v>
      </c>
      <c r="D19" s="93" t="s">
        <v>44</v>
      </c>
      <c r="E19" s="138"/>
      <c r="F19" s="91"/>
      <c r="G19" s="91"/>
      <c r="H19" s="232"/>
      <c r="I19" s="227"/>
      <c r="J19" s="227">
        <v>17500000</v>
      </c>
      <c r="K19" s="180">
        <v>12500000</v>
      </c>
      <c r="L19" s="21">
        <f t="shared" si="1"/>
        <v>5000000</v>
      </c>
      <c r="M19" s="37">
        <f t="shared" si="0"/>
        <v>0.4</v>
      </c>
      <c r="N19" s="265"/>
    </row>
    <row r="20" spans="1:16" s="15" customFormat="1" ht="27" customHeight="1" x14ac:dyDescent="0.25">
      <c r="A20" s="38"/>
      <c r="B20" s="136"/>
      <c r="C20" s="137" t="s">
        <v>47</v>
      </c>
      <c r="D20" s="93" t="s">
        <v>46</v>
      </c>
      <c r="E20" s="138"/>
      <c r="F20" s="91"/>
      <c r="G20" s="91"/>
      <c r="H20" s="232"/>
      <c r="I20" s="227"/>
      <c r="J20" s="227">
        <v>-297483379.47000003</v>
      </c>
      <c r="K20" s="180">
        <v>-222070858.79931343</v>
      </c>
      <c r="L20" s="21">
        <f t="shared" si="1"/>
        <v>-75412520.670686603</v>
      </c>
      <c r="M20" s="37">
        <f t="shared" si="0"/>
        <v>0.3395876481877223</v>
      </c>
      <c r="N20" s="265"/>
    </row>
    <row r="21" spans="1:16" s="15" customFormat="1" ht="27" customHeight="1" x14ac:dyDescent="0.25">
      <c r="A21" s="38"/>
      <c r="B21" s="136"/>
      <c r="C21" s="137" t="s">
        <v>72</v>
      </c>
      <c r="D21" s="93" t="s">
        <v>48</v>
      </c>
      <c r="E21" s="138"/>
      <c r="F21" s="91"/>
      <c r="G21" s="91"/>
      <c r="H21" s="232"/>
      <c r="I21" s="227"/>
      <c r="J21" s="227">
        <v>-39677168.129999958</v>
      </c>
      <c r="K21" s="180">
        <v>-70412519.849686533</v>
      </c>
      <c r="L21" s="21">
        <f t="shared" si="1"/>
        <v>30735351.719686575</v>
      </c>
      <c r="M21" s="37">
        <f t="shared" si="0"/>
        <v>-0.43650407321452228</v>
      </c>
    </row>
    <row r="22" spans="1:16" s="7" customFormat="1" ht="27" customHeight="1" x14ac:dyDescent="0.25">
      <c r="A22" s="42"/>
      <c r="B22" s="139" t="s">
        <v>157</v>
      </c>
      <c r="C22" s="139"/>
      <c r="D22" s="139"/>
      <c r="E22" s="139"/>
      <c r="F22" s="139"/>
      <c r="G22" s="139"/>
      <c r="H22" s="221"/>
      <c r="I22" s="208"/>
      <c r="J22" s="27">
        <f>J7+J8+SUM(J17:J21)</f>
        <v>-96873991.559999973</v>
      </c>
      <c r="K22" s="27">
        <f>K7+K8+SUM(K17:K21)</f>
        <v>-74252042.268999904</v>
      </c>
      <c r="L22" s="25">
        <f t="shared" si="1"/>
        <v>-22621949.291000068</v>
      </c>
      <c r="M22" s="41">
        <f t="shared" si="0"/>
        <v>0.30466433783794644</v>
      </c>
    </row>
    <row r="23" spans="1:16" s="15" customFormat="1" ht="9" customHeight="1" x14ac:dyDescent="0.25">
      <c r="A23" s="40"/>
      <c r="B23" s="136"/>
      <c r="C23" s="91"/>
      <c r="D23" s="91"/>
      <c r="E23" s="91"/>
      <c r="F23" s="91"/>
      <c r="G23" s="91"/>
      <c r="H23" s="234"/>
      <c r="I23" s="229"/>
      <c r="J23" s="229"/>
      <c r="K23" s="272"/>
      <c r="L23" s="19"/>
      <c r="M23" s="39"/>
    </row>
    <row r="24" spans="1:16" s="7" customFormat="1" ht="27" customHeight="1" x14ac:dyDescent="0.25">
      <c r="A24" s="36" t="s">
        <v>29</v>
      </c>
      <c r="B24" s="141" t="s">
        <v>49</v>
      </c>
      <c r="C24" s="93"/>
      <c r="D24" s="93"/>
      <c r="E24" s="93"/>
      <c r="F24" s="93"/>
      <c r="G24" s="93"/>
      <c r="H24" s="232"/>
      <c r="I24" s="227"/>
      <c r="J24" s="227"/>
      <c r="K24" s="180"/>
      <c r="L24" s="21"/>
      <c r="M24" s="37"/>
    </row>
    <row r="25" spans="1:16" s="15" customFormat="1" ht="27" customHeight="1" x14ac:dyDescent="0.25">
      <c r="A25" s="38"/>
      <c r="B25" s="138"/>
      <c r="C25" s="137" t="s">
        <v>9</v>
      </c>
      <c r="D25" s="93" t="s">
        <v>87</v>
      </c>
      <c r="E25" s="91"/>
      <c r="F25" s="91"/>
      <c r="G25" s="91"/>
      <c r="H25" s="232"/>
      <c r="I25" s="227"/>
      <c r="J25" s="227">
        <v>0</v>
      </c>
      <c r="K25" s="180">
        <v>0</v>
      </c>
      <c r="L25" s="21">
        <f t="shared" ref="L25:L30" si="2">J25-K25</f>
        <v>0</v>
      </c>
      <c r="M25" s="37" t="str">
        <f t="shared" ref="M25:M30" si="3">IF(K25=0,"-    ",L25/K25)</f>
        <v xml:space="preserve">-    </v>
      </c>
      <c r="N25" s="265"/>
    </row>
    <row r="26" spans="1:16" s="15" customFormat="1" ht="27" customHeight="1" x14ac:dyDescent="0.25">
      <c r="A26" s="38"/>
      <c r="B26" s="138"/>
      <c r="C26" s="137" t="s">
        <v>11</v>
      </c>
      <c r="D26" s="93" t="s">
        <v>86</v>
      </c>
      <c r="E26" s="91"/>
      <c r="F26" s="91"/>
      <c r="G26" s="91"/>
      <c r="H26" s="232"/>
      <c r="I26" s="227"/>
      <c r="J26" s="227">
        <v>63736385.909999996</v>
      </c>
      <c r="K26" s="180">
        <v>65506269</v>
      </c>
      <c r="L26" s="21">
        <f t="shared" si="2"/>
        <v>-1769883.0900000036</v>
      </c>
      <c r="M26" s="37">
        <f t="shared" si="3"/>
        <v>-2.701852993642492E-2</v>
      </c>
      <c r="N26" s="265"/>
    </row>
    <row r="27" spans="1:16" s="15" customFormat="1" ht="27" customHeight="1" x14ac:dyDescent="0.25">
      <c r="A27" s="38"/>
      <c r="B27" s="138"/>
      <c r="C27" s="137" t="s">
        <v>12</v>
      </c>
      <c r="D27" s="93" t="s">
        <v>174</v>
      </c>
      <c r="E27" s="91"/>
      <c r="F27" s="91"/>
      <c r="G27" s="91"/>
      <c r="H27" s="232"/>
      <c r="I27" s="227"/>
      <c r="J27" s="227">
        <v>20844626.352797009</v>
      </c>
      <c r="K27" s="180">
        <v>23403949.719999999</v>
      </c>
      <c r="L27" s="21">
        <f t="shared" si="2"/>
        <v>-2559323.3672029898</v>
      </c>
      <c r="M27" s="37">
        <f t="shared" si="3"/>
        <v>-0.10935433539305134</v>
      </c>
      <c r="N27" s="265"/>
    </row>
    <row r="28" spans="1:16" s="15" customFormat="1" ht="27" customHeight="1" x14ac:dyDescent="0.25">
      <c r="A28" s="38"/>
      <c r="B28" s="138"/>
      <c r="C28" s="137" t="s">
        <v>13</v>
      </c>
      <c r="D28" s="93" t="s">
        <v>263</v>
      </c>
      <c r="E28" s="91"/>
      <c r="F28" s="91"/>
      <c r="G28" s="91"/>
      <c r="H28" s="232"/>
      <c r="I28" s="227"/>
      <c r="J28" s="227">
        <v>18793133.440000001</v>
      </c>
      <c r="K28" s="180">
        <v>11866802.939999999</v>
      </c>
      <c r="L28" s="21">
        <f t="shared" si="2"/>
        <v>6926330.5000000019</v>
      </c>
      <c r="M28" s="37">
        <f t="shared" si="3"/>
        <v>0.58367283378854207</v>
      </c>
      <c r="N28" s="265"/>
    </row>
    <row r="29" spans="1:16" s="15" customFormat="1" ht="27" customHeight="1" x14ac:dyDescent="0.25">
      <c r="A29" s="38"/>
      <c r="B29" s="142"/>
      <c r="C29" s="137" t="s">
        <v>14</v>
      </c>
      <c r="D29" s="93" t="s">
        <v>264</v>
      </c>
      <c r="E29" s="91"/>
      <c r="F29" s="91"/>
      <c r="G29" s="91"/>
      <c r="H29" s="232"/>
      <c r="I29" s="227"/>
      <c r="J29" s="227">
        <v>14330120.709999997</v>
      </c>
      <c r="K29" s="180">
        <v>19639114.509000003</v>
      </c>
      <c r="L29" s="21">
        <f t="shared" si="2"/>
        <v>-5308993.7990000062</v>
      </c>
      <c r="M29" s="37">
        <f t="shared" si="3"/>
        <v>-0.27032755456296448</v>
      </c>
      <c r="N29" s="265"/>
    </row>
    <row r="30" spans="1:16" s="7" customFormat="1" ht="27" customHeight="1" x14ac:dyDescent="0.25">
      <c r="A30" s="42"/>
      <c r="B30" s="139" t="s">
        <v>156</v>
      </c>
      <c r="C30" s="139"/>
      <c r="D30" s="139"/>
      <c r="E30" s="139"/>
      <c r="F30" s="139"/>
      <c r="G30" s="139"/>
      <c r="H30" s="221"/>
      <c r="I30" s="208"/>
      <c r="J30" s="27">
        <f>SUM(J25:J29)</f>
        <v>117704266.41279699</v>
      </c>
      <c r="K30" s="27">
        <f>SUM(K25:K29)</f>
        <v>120416136.169</v>
      </c>
      <c r="L30" s="25">
        <f t="shared" si="2"/>
        <v>-2711869.7562030107</v>
      </c>
      <c r="M30" s="41">
        <f t="shared" si="3"/>
        <v>-2.2520816914412472E-2</v>
      </c>
      <c r="P30" s="123"/>
    </row>
    <row r="31" spans="1:16" s="15" customFormat="1" ht="9" customHeight="1" x14ac:dyDescent="0.25">
      <c r="A31" s="40"/>
      <c r="B31" s="136"/>
      <c r="C31" s="91"/>
      <c r="D31" s="91"/>
      <c r="E31" s="91"/>
      <c r="F31" s="91"/>
      <c r="G31" s="91"/>
      <c r="H31" s="234"/>
      <c r="I31" s="229"/>
      <c r="J31" s="229"/>
      <c r="K31" s="272"/>
      <c r="L31" s="19"/>
      <c r="M31" s="39"/>
    </row>
    <row r="32" spans="1:16" s="7" customFormat="1" ht="27" customHeight="1" x14ac:dyDescent="0.25">
      <c r="A32" s="36" t="s">
        <v>36</v>
      </c>
      <c r="B32" s="141" t="s">
        <v>50</v>
      </c>
      <c r="C32" s="93"/>
      <c r="D32" s="93"/>
      <c r="E32" s="93"/>
      <c r="F32" s="93"/>
      <c r="G32" s="93"/>
      <c r="H32" s="232"/>
      <c r="I32" s="227"/>
      <c r="J32" s="227"/>
      <c r="K32" s="180"/>
      <c r="L32" s="21"/>
      <c r="M32" s="37"/>
    </row>
    <row r="33" spans="1:14" s="15" customFormat="1" ht="27" customHeight="1" x14ac:dyDescent="0.25">
      <c r="A33" s="38"/>
      <c r="B33" s="138"/>
      <c r="C33" s="137" t="s">
        <v>9</v>
      </c>
      <c r="D33" s="93" t="s">
        <v>88</v>
      </c>
      <c r="E33" s="138"/>
      <c r="F33" s="91"/>
      <c r="G33" s="91"/>
      <c r="H33" s="232"/>
      <c r="I33" s="227"/>
      <c r="J33" s="227">
        <v>1428847.13</v>
      </c>
      <c r="K33" s="180">
        <v>1156876.73</v>
      </c>
      <c r="L33" s="21">
        <f t="shared" ref="L33:L35" si="4">J33-K33</f>
        <v>271970.39999999991</v>
      </c>
      <c r="M33" s="37">
        <f>IF(K33=0,"-    ",L33/K33)</f>
        <v>0.23509021570517707</v>
      </c>
      <c r="N33" s="265"/>
    </row>
    <row r="34" spans="1:14" s="15" customFormat="1" ht="27" customHeight="1" x14ac:dyDescent="0.25">
      <c r="A34" s="38"/>
      <c r="B34" s="138"/>
      <c r="C34" s="137" t="s">
        <v>11</v>
      </c>
      <c r="D34" s="93" t="s">
        <v>188</v>
      </c>
      <c r="E34" s="138"/>
      <c r="F34" s="91"/>
      <c r="G34" s="91"/>
      <c r="H34" s="232"/>
      <c r="I34" s="227"/>
      <c r="J34" s="227">
        <v>0</v>
      </c>
      <c r="K34" s="180">
        <v>0</v>
      </c>
      <c r="L34" s="21">
        <f t="shared" si="4"/>
        <v>0</v>
      </c>
      <c r="M34" s="37" t="str">
        <f>IF(K34=0,"-    ",L34/K34)</f>
        <v xml:space="preserve">-    </v>
      </c>
      <c r="N34" s="265"/>
    </row>
    <row r="35" spans="1:14" s="7" customFormat="1" ht="27" customHeight="1" x14ac:dyDescent="0.25">
      <c r="A35" s="42"/>
      <c r="B35" s="139" t="s">
        <v>155</v>
      </c>
      <c r="C35" s="139"/>
      <c r="D35" s="139"/>
      <c r="E35" s="139"/>
      <c r="F35" s="139"/>
      <c r="G35" s="139"/>
      <c r="H35" s="221"/>
      <c r="I35" s="208"/>
      <c r="J35" s="27">
        <f>SUM(J33:J34)</f>
        <v>1428847.13</v>
      </c>
      <c r="K35" s="27">
        <f>SUM(K33:K34)</f>
        <v>1156876.73</v>
      </c>
      <c r="L35" s="25">
        <f t="shared" si="4"/>
        <v>271970.39999999991</v>
      </c>
      <c r="M35" s="41">
        <f>IF(K35=0,"-    ",L35/K35)</f>
        <v>0.23509021570517707</v>
      </c>
    </row>
    <row r="36" spans="1:14" s="15" customFormat="1" ht="9" customHeight="1" x14ac:dyDescent="0.25">
      <c r="A36" s="40"/>
      <c r="B36" s="136"/>
      <c r="C36" s="91"/>
      <c r="D36" s="91"/>
      <c r="E36" s="91"/>
      <c r="F36" s="91"/>
      <c r="G36" s="236"/>
      <c r="H36" s="237"/>
      <c r="I36" s="238"/>
      <c r="J36" s="229"/>
      <c r="K36" s="272"/>
      <c r="L36" s="19"/>
      <c r="M36" s="39"/>
    </row>
    <row r="37" spans="1:14" s="7" customFormat="1" ht="31.5" customHeight="1" x14ac:dyDescent="0.25">
      <c r="A37" s="36" t="s">
        <v>37</v>
      </c>
      <c r="B37" s="311" t="s">
        <v>189</v>
      </c>
      <c r="C37" s="311"/>
      <c r="D37" s="311"/>
      <c r="E37" s="311"/>
      <c r="F37" s="311"/>
      <c r="G37" s="311"/>
      <c r="H37" s="239"/>
      <c r="I37" s="240"/>
      <c r="J37" s="180">
        <f>J39+J40+J41+J42+J43+J50+J51+J52+J53+J54+J55+J56</f>
        <v>661244936.72000003</v>
      </c>
      <c r="K37" s="180">
        <f>K39+K40+K41+K42+K43+K50+K51+K52+K53+K54+K55+K56</f>
        <v>605091859.33939993</v>
      </c>
      <c r="L37" s="21">
        <f>J37-K37</f>
        <v>56153077.380600095</v>
      </c>
      <c r="M37" s="37">
        <f>IF(K37=0,"-    ",L37/K37)</f>
        <v>9.2800913636326865E-2</v>
      </c>
      <c r="N37" s="265"/>
    </row>
    <row r="38" spans="1:14" s="7" customFormat="1" x14ac:dyDescent="0.25">
      <c r="A38" s="36"/>
      <c r="B38" s="159"/>
      <c r="C38" s="159"/>
      <c r="D38" s="159"/>
      <c r="E38" s="159"/>
      <c r="F38" s="159"/>
      <c r="G38" s="159"/>
      <c r="H38" s="235" t="s">
        <v>288</v>
      </c>
      <c r="I38" s="235" t="s">
        <v>289</v>
      </c>
      <c r="J38" s="275"/>
      <c r="K38" s="180"/>
      <c r="L38" s="21"/>
      <c r="M38" s="37"/>
      <c r="N38" s="265"/>
    </row>
    <row r="39" spans="1:14" s="7" customFormat="1" ht="27" customHeight="1" x14ac:dyDescent="0.25">
      <c r="A39" s="36"/>
      <c r="B39" s="142"/>
      <c r="C39" s="137" t="s">
        <v>9</v>
      </c>
      <c r="D39" s="93" t="s">
        <v>170</v>
      </c>
      <c r="E39" s="93"/>
      <c r="F39" s="93"/>
      <c r="G39" s="94"/>
      <c r="H39" s="17">
        <v>150368.99</v>
      </c>
      <c r="I39" s="17">
        <v>230168.02000000002</v>
      </c>
      <c r="J39" s="20">
        <f>+H39+I39</f>
        <v>380537.01</v>
      </c>
      <c r="K39" s="180">
        <v>530905.68999999994</v>
      </c>
      <c r="L39" s="21">
        <f t="shared" ref="L39:L57" si="5">J39-K39</f>
        <v>-150368.67999999993</v>
      </c>
      <c r="M39" s="37">
        <f t="shared" ref="M39:M57" si="6">IF(K39=0,"-    ",L39/K39)</f>
        <v>-0.28323049240628773</v>
      </c>
      <c r="N39" s="265"/>
    </row>
    <row r="40" spans="1:14" s="7" customFormat="1" ht="27" customHeight="1" x14ac:dyDescent="0.25">
      <c r="A40" s="36"/>
      <c r="B40" s="142"/>
      <c r="C40" s="137" t="s">
        <v>11</v>
      </c>
      <c r="D40" s="93" t="s">
        <v>91</v>
      </c>
      <c r="E40" s="93"/>
      <c r="F40" s="137"/>
      <c r="G40" s="94"/>
      <c r="H40" s="227">
        <v>0</v>
      </c>
      <c r="I40" s="227">
        <v>0</v>
      </c>
      <c r="J40" s="20">
        <f>+H40+I40</f>
        <v>0</v>
      </c>
      <c r="K40" s="180">
        <v>0</v>
      </c>
      <c r="L40" s="21">
        <f t="shared" si="5"/>
        <v>0</v>
      </c>
      <c r="M40" s="37" t="str">
        <f t="shared" si="6"/>
        <v xml:space="preserve">-    </v>
      </c>
      <c r="N40" s="265"/>
    </row>
    <row r="41" spans="1:14" s="7" customFormat="1" ht="27" customHeight="1" x14ac:dyDescent="0.25">
      <c r="A41" s="36"/>
      <c r="B41" s="142"/>
      <c r="C41" s="137" t="s">
        <v>12</v>
      </c>
      <c r="D41" s="93" t="s">
        <v>92</v>
      </c>
      <c r="E41" s="93"/>
      <c r="F41" s="93"/>
      <c r="G41" s="94"/>
      <c r="H41" s="227">
        <v>21694.73</v>
      </c>
      <c r="I41" s="227">
        <v>39374123</v>
      </c>
      <c r="J41" s="20">
        <f>+H41+I41</f>
        <v>39395817.729999997</v>
      </c>
      <c r="K41" s="180">
        <v>39374123.359400049</v>
      </c>
      <c r="L41" s="21">
        <f t="shared" si="5"/>
        <v>21694.37059994787</v>
      </c>
      <c r="M41" s="37">
        <f t="shared" si="6"/>
        <v>5.5098040918715786E-4</v>
      </c>
      <c r="N41" s="265"/>
    </row>
    <row r="42" spans="1:14" s="7" customFormat="1" ht="27" customHeight="1" x14ac:dyDescent="0.25">
      <c r="A42" s="36"/>
      <c r="B42" s="142"/>
      <c r="C42" s="137" t="s">
        <v>13</v>
      </c>
      <c r="D42" s="93" t="s">
        <v>93</v>
      </c>
      <c r="E42" s="93"/>
      <c r="F42" s="93"/>
      <c r="G42" s="94"/>
      <c r="H42" s="227">
        <v>170361.47999999998</v>
      </c>
      <c r="I42" s="227">
        <v>0</v>
      </c>
      <c r="J42" s="180">
        <f>+H42+I42</f>
        <v>170361.47999999998</v>
      </c>
      <c r="K42" s="180">
        <v>184464.72999999998</v>
      </c>
      <c r="L42" s="21">
        <f t="shared" si="5"/>
        <v>-14103.25</v>
      </c>
      <c r="M42" s="37">
        <f t="shared" si="6"/>
        <v>-7.645499494673047E-2</v>
      </c>
      <c r="N42" s="265"/>
    </row>
    <row r="43" spans="1:14" s="7" customFormat="1" ht="27" customHeight="1" x14ac:dyDescent="0.25">
      <c r="A43" s="36"/>
      <c r="B43" s="142"/>
      <c r="C43" s="137" t="s">
        <v>14</v>
      </c>
      <c r="D43" s="93" t="s">
        <v>94</v>
      </c>
      <c r="E43" s="93"/>
      <c r="F43" s="137"/>
      <c r="G43" s="94"/>
      <c r="H43" s="20">
        <f>SUM(H44:H49)</f>
        <v>360781.12</v>
      </c>
      <c r="I43" s="20">
        <f>SUM(I44:I49)</f>
        <v>0</v>
      </c>
      <c r="J43" s="180">
        <f>SUM(J44:J49)</f>
        <v>360781.12</v>
      </c>
      <c r="K43" s="180">
        <f>SUM(K44:K49)</f>
        <v>357633.63</v>
      </c>
      <c r="L43" s="21">
        <f t="shared" si="5"/>
        <v>3147.4899999999907</v>
      </c>
      <c r="M43" s="37">
        <f t="shared" si="6"/>
        <v>8.8008781500777504E-3</v>
      </c>
      <c r="N43" s="265"/>
    </row>
    <row r="44" spans="1:14" s="7" customFormat="1" ht="27" customHeight="1" x14ac:dyDescent="0.25">
      <c r="A44" s="36"/>
      <c r="B44" s="138"/>
      <c r="C44" s="136"/>
      <c r="D44" s="163" t="s">
        <v>19</v>
      </c>
      <c r="E44" s="95" t="s">
        <v>265</v>
      </c>
      <c r="F44" s="95"/>
      <c r="G44" s="164"/>
      <c r="H44" s="227">
        <v>0</v>
      </c>
      <c r="I44" s="227">
        <v>0</v>
      </c>
      <c r="J44" s="227">
        <f t="shared" ref="J44:J56" si="7">+H44+I44</f>
        <v>0</v>
      </c>
      <c r="K44" s="180">
        <v>0</v>
      </c>
      <c r="L44" s="21">
        <f t="shared" si="5"/>
        <v>0</v>
      </c>
      <c r="M44" s="37" t="str">
        <f t="shared" si="6"/>
        <v xml:space="preserve">-    </v>
      </c>
      <c r="N44" s="265"/>
    </row>
    <row r="45" spans="1:14" s="7" customFormat="1" ht="33.75" customHeight="1" x14ac:dyDescent="0.25">
      <c r="A45" s="36"/>
      <c r="B45" s="138"/>
      <c r="C45" s="136"/>
      <c r="D45" s="181" t="s">
        <v>20</v>
      </c>
      <c r="E45" s="309" t="s">
        <v>226</v>
      </c>
      <c r="F45" s="309"/>
      <c r="G45" s="310"/>
      <c r="H45" s="230">
        <v>0</v>
      </c>
      <c r="I45" s="230">
        <v>0</v>
      </c>
      <c r="J45" s="227">
        <f t="shared" si="7"/>
        <v>0</v>
      </c>
      <c r="K45" s="180">
        <v>0</v>
      </c>
      <c r="L45" s="21">
        <f t="shared" si="5"/>
        <v>0</v>
      </c>
      <c r="M45" s="37" t="str">
        <f t="shared" si="6"/>
        <v xml:space="preserve">-    </v>
      </c>
      <c r="N45" s="265"/>
    </row>
    <row r="46" spans="1:14" s="7" customFormat="1" ht="34.5" customHeight="1" x14ac:dyDescent="0.25">
      <c r="A46" s="36"/>
      <c r="B46" s="138"/>
      <c r="C46" s="136"/>
      <c r="D46" s="181" t="s">
        <v>61</v>
      </c>
      <c r="E46" s="309" t="s">
        <v>227</v>
      </c>
      <c r="F46" s="309"/>
      <c r="G46" s="310"/>
      <c r="H46" s="230">
        <v>0</v>
      </c>
      <c r="I46" s="230">
        <v>0</v>
      </c>
      <c r="J46" s="227">
        <f t="shared" si="7"/>
        <v>0</v>
      </c>
      <c r="K46" s="180">
        <v>0</v>
      </c>
      <c r="L46" s="21">
        <f t="shared" si="5"/>
        <v>0</v>
      </c>
      <c r="M46" s="37" t="str">
        <f t="shared" si="6"/>
        <v xml:space="preserve">-    </v>
      </c>
      <c r="N46" s="265"/>
    </row>
    <row r="47" spans="1:14" s="7" customFormat="1" ht="27" customHeight="1" x14ac:dyDescent="0.25">
      <c r="A47" s="36"/>
      <c r="B47" s="138"/>
      <c r="C47" s="136"/>
      <c r="D47" s="181" t="s">
        <v>107</v>
      </c>
      <c r="E47" s="174" t="s">
        <v>287</v>
      </c>
      <c r="F47" s="174"/>
      <c r="G47" s="178"/>
      <c r="H47" s="230">
        <v>0</v>
      </c>
      <c r="I47" s="230">
        <v>0</v>
      </c>
      <c r="J47" s="227">
        <f t="shared" si="7"/>
        <v>0</v>
      </c>
      <c r="K47" s="180">
        <v>0</v>
      </c>
      <c r="L47" s="195">
        <f t="shared" si="5"/>
        <v>0</v>
      </c>
      <c r="M47" s="196" t="str">
        <f t="shared" si="6"/>
        <v xml:space="preserve">-    </v>
      </c>
      <c r="N47" s="265"/>
    </row>
    <row r="48" spans="1:14" s="7" customFormat="1" ht="27" customHeight="1" x14ac:dyDescent="0.25">
      <c r="A48" s="36"/>
      <c r="B48" s="138"/>
      <c r="C48" s="136"/>
      <c r="D48" s="181" t="s">
        <v>109</v>
      </c>
      <c r="E48" s="174" t="s">
        <v>266</v>
      </c>
      <c r="F48" s="174"/>
      <c r="G48" s="158"/>
      <c r="H48" s="230">
        <v>0</v>
      </c>
      <c r="I48" s="230">
        <v>0</v>
      </c>
      <c r="J48" s="227">
        <f t="shared" si="7"/>
        <v>0</v>
      </c>
      <c r="K48" s="180">
        <v>0</v>
      </c>
      <c r="L48" s="21">
        <f t="shared" si="5"/>
        <v>0</v>
      </c>
      <c r="M48" s="37" t="str">
        <f t="shared" si="6"/>
        <v xml:space="preserve">-    </v>
      </c>
      <c r="N48" s="265"/>
    </row>
    <row r="49" spans="1:14" s="7" customFormat="1" ht="27" customHeight="1" x14ac:dyDescent="0.25">
      <c r="A49" s="36"/>
      <c r="B49" s="138"/>
      <c r="C49" s="136"/>
      <c r="D49" s="181" t="s">
        <v>125</v>
      </c>
      <c r="E49" s="95" t="s">
        <v>179</v>
      </c>
      <c r="F49" s="91"/>
      <c r="G49" s="92"/>
      <c r="H49" s="227">
        <v>360781.12</v>
      </c>
      <c r="I49" s="227">
        <v>0</v>
      </c>
      <c r="J49" s="227">
        <f t="shared" si="7"/>
        <v>360781.12</v>
      </c>
      <c r="K49" s="180">
        <v>357633.63</v>
      </c>
      <c r="L49" s="21">
        <f t="shared" si="5"/>
        <v>3147.4899999999907</v>
      </c>
      <c r="M49" s="37">
        <f t="shared" si="6"/>
        <v>8.8008781500777504E-3</v>
      </c>
      <c r="N49" s="265"/>
    </row>
    <row r="50" spans="1:14" s="7" customFormat="1" ht="27" customHeight="1" x14ac:dyDescent="0.25">
      <c r="A50" s="36"/>
      <c r="B50" s="138"/>
      <c r="C50" s="137" t="s">
        <v>24</v>
      </c>
      <c r="D50" s="283" t="s">
        <v>215</v>
      </c>
      <c r="E50" s="283"/>
      <c r="F50" s="283"/>
      <c r="G50" s="284"/>
      <c r="H50" s="227">
        <v>63052.22</v>
      </c>
      <c r="I50" s="227">
        <v>0</v>
      </c>
      <c r="J50" s="227">
        <f t="shared" si="7"/>
        <v>63052.22</v>
      </c>
      <c r="K50" s="180">
        <v>62805.279999999999</v>
      </c>
      <c r="L50" s="21">
        <f t="shared" si="5"/>
        <v>246.94000000000233</v>
      </c>
      <c r="M50" s="37">
        <f t="shared" si="6"/>
        <v>3.9318350304305997E-3</v>
      </c>
      <c r="N50" s="265"/>
    </row>
    <row r="51" spans="1:14" s="7" customFormat="1" ht="27" customHeight="1" x14ac:dyDescent="0.25">
      <c r="A51" s="36"/>
      <c r="B51" s="138"/>
      <c r="C51" s="137" t="s">
        <v>26</v>
      </c>
      <c r="D51" s="93" t="s">
        <v>95</v>
      </c>
      <c r="E51" s="93"/>
      <c r="F51" s="93"/>
      <c r="G51" s="94"/>
      <c r="H51" s="230">
        <v>448285852.18000007</v>
      </c>
      <c r="I51" s="227">
        <v>76577802.510000005</v>
      </c>
      <c r="J51" s="227">
        <f t="shared" si="7"/>
        <v>524863654.69000006</v>
      </c>
      <c r="K51" s="180">
        <v>447476029.98999989</v>
      </c>
      <c r="L51" s="21">
        <f t="shared" si="5"/>
        <v>77387624.700000167</v>
      </c>
      <c r="M51" s="37">
        <f t="shared" si="6"/>
        <v>0.1729425030916843</v>
      </c>
      <c r="N51" s="265"/>
    </row>
    <row r="52" spans="1:14" s="7" customFormat="1" ht="27" customHeight="1" x14ac:dyDescent="0.25">
      <c r="A52" s="83"/>
      <c r="B52" s="138"/>
      <c r="C52" s="137" t="s">
        <v>27</v>
      </c>
      <c r="D52" s="93" t="s">
        <v>89</v>
      </c>
      <c r="E52" s="93"/>
      <c r="F52" s="137"/>
      <c r="G52" s="94"/>
      <c r="H52" s="227">
        <v>1371.0599999986589</v>
      </c>
      <c r="I52" s="227">
        <v>0</v>
      </c>
      <c r="J52" s="227">
        <f t="shared" si="7"/>
        <v>1371.0599999986589</v>
      </c>
      <c r="K52" s="180">
        <v>16133550</v>
      </c>
      <c r="L52" s="21">
        <f t="shared" si="5"/>
        <v>-16132178.940000001</v>
      </c>
      <c r="M52" s="37">
        <f t="shared" si="6"/>
        <v>-0.99991501808343486</v>
      </c>
      <c r="N52" s="265"/>
    </row>
    <row r="53" spans="1:14" s="7" customFormat="1" ht="27" customHeight="1" x14ac:dyDescent="0.25">
      <c r="A53" s="83"/>
      <c r="B53" s="138"/>
      <c r="C53" s="137" t="s">
        <v>52</v>
      </c>
      <c r="D53" s="93" t="s">
        <v>51</v>
      </c>
      <c r="E53" s="93"/>
      <c r="F53" s="93"/>
      <c r="G53" s="94"/>
      <c r="H53" s="227">
        <v>6166319.0899999989</v>
      </c>
      <c r="I53" s="227">
        <v>0</v>
      </c>
      <c r="J53" s="227">
        <f t="shared" si="7"/>
        <v>6166319.0899999989</v>
      </c>
      <c r="K53" s="180">
        <v>6544914</v>
      </c>
      <c r="L53" s="21">
        <f t="shared" si="5"/>
        <v>-378594.91000000108</v>
      </c>
      <c r="M53" s="37">
        <f t="shared" si="6"/>
        <v>-5.7845666115704665E-2</v>
      </c>
      <c r="N53" s="265"/>
    </row>
    <row r="54" spans="1:14" s="7" customFormat="1" ht="27" customHeight="1" x14ac:dyDescent="0.25">
      <c r="A54" s="83"/>
      <c r="B54" s="138"/>
      <c r="C54" s="137" t="s">
        <v>167</v>
      </c>
      <c r="D54" s="93" t="s">
        <v>90</v>
      </c>
      <c r="E54" s="93"/>
      <c r="F54" s="137"/>
      <c r="G54" s="94"/>
      <c r="H54" s="227">
        <v>0</v>
      </c>
      <c r="I54" s="227">
        <v>0</v>
      </c>
      <c r="J54" s="227">
        <f t="shared" si="7"/>
        <v>0</v>
      </c>
      <c r="K54" s="180">
        <v>0</v>
      </c>
      <c r="L54" s="21">
        <f t="shared" si="5"/>
        <v>0</v>
      </c>
      <c r="M54" s="37" t="str">
        <f t="shared" si="6"/>
        <v xml:space="preserve">-    </v>
      </c>
      <c r="N54" s="265"/>
    </row>
    <row r="55" spans="1:14" s="7" customFormat="1" ht="27" customHeight="1" x14ac:dyDescent="0.25">
      <c r="A55" s="83"/>
      <c r="B55" s="138"/>
      <c r="C55" s="137" t="s">
        <v>168</v>
      </c>
      <c r="D55" s="93" t="s">
        <v>96</v>
      </c>
      <c r="E55" s="93"/>
      <c r="F55" s="93"/>
      <c r="G55" s="94"/>
      <c r="H55" s="230">
        <v>10764767.640000001</v>
      </c>
      <c r="I55" s="230">
        <v>52753438.970000006</v>
      </c>
      <c r="J55" s="227">
        <f t="shared" si="7"/>
        <v>63518206.610000007</v>
      </c>
      <c r="K55" s="180">
        <v>68253897.289999992</v>
      </c>
      <c r="L55" s="21">
        <f t="shared" si="5"/>
        <v>-4735690.6799999848</v>
      </c>
      <c r="M55" s="37">
        <f t="shared" si="6"/>
        <v>-6.9383447217362337E-2</v>
      </c>
      <c r="N55" s="265"/>
    </row>
    <row r="56" spans="1:14" s="15" customFormat="1" ht="27" customHeight="1" x14ac:dyDescent="0.25">
      <c r="A56" s="38"/>
      <c r="B56" s="138"/>
      <c r="C56" s="143" t="s">
        <v>169</v>
      </c>
      <c r="D56" s="144" t="s">
        <v>269</v>
      </c>
      <c r="E56" s="144"/>
      <c r="F56" s="143"/>
      <c r="G56" s="145"/>
      <c r="H56" s="230">
        <v>26324835.710000005</v>
      </c>
      <c r="I56" s="228">
        <v>0</v>
      </c>
      <c r="J56" s="227">
        <f t="shared" si="7"/>
        <v>26324835.710000005</v>
      </c>
      <c r="K56" s="180">
        <v>26173535.370000001</v>
      </c>
      <c r="L56" s="14">
        <f t="shared" si="5"/>
        <v>151300.34000000358</v>
      </c>
      <c r="M56" s="39">
        <f t="shared" si="6"/>
        <v>5.7806611854745232E-3</v>
      </c>
      <c r="N56" s="265"/>
    </row>
    <row r="57" spans="1:14" s="7" customFormat="1" ht="27" customHeight="1" x14ac:dyDescent="0.25">
      <c r="A57" s="42"/>
      <c r="B57" s="139" t="s">
        <v>154</v>
      </c>
      <c r="C57" s="139"/>
      <c r="D57" s="139"/>
      <c r="E57" s="139"/>
      <c r="F57" s="139"/>
      <c r="G57" s="140"/>
      <c r="H57" s="27">
        <f>SUM(H39:H43)+SUM(H50:H56)</f>
        <v>492309404.22000003</v>
      </c>
      <c r="I57" s="27">
        <f>SUM(I39:I43)+SUM(I50:I56)</f>
        <v>168935532.50000003</v>
      </c>
      <c r="J57" s="27">
        <f>SUM(J39:J43)+SUM(J50:J56)</f>
        <v>661244936.72000015</v>
      </c>
      <c r="K57" s="27">
        <f>SUM(K39:K43)+SUM(K50:K56)</f>
        <v>605091859.33939981</v>
      </c>
      <c r="L57" s="25">
        <f t="shared" si="5"/>
        <v>56153077.380600333</v>
      </c>
      <c r="M57" s="41">
        <f t="shared" si="6"/>
        <v>9.2800913636327267E-2</v>
      </c>
    </row>
    <row r="58" spans="1:14" s="15" customFormat="1" ht="9" customHeight="1" x14ac:dyDescent="0.25">
      <c r="A58" s="40"/>
      <c r="B58" s="136"/>
      <c r="C58" s="91"/>
      <c r="D58" s="91"/>
      <c r="E58" s="91"/>
      <c r="F58" s="91"/>
      <c r="G58" s="236"/>
      <c r="H58" s="243"/>
      <c r="I58" s="244"/>
      <c r="J58" s="205"/>
      <c r="K58" s="177"/>
      <c r="L58" s="14"/>
      <c r="M58" s="39"/>
    </row>
    <row r="59" spans="1:14" s="7" customFormat="1" ht="27" customHeight="1" x14ac:dyDescent="0.25">
      <c r="A59" s="36" t="s">
        <v>53</v>
      </c>
      <c r="B59" s="141" t="s">
        <v>98</v>
      </c>
      <c r="C59" s="146"/>
      <c r="D59" s="146"/>
      <c r="E59" s="146"/>
      <c r="F59" s="146"/>
      <c r="G59" s="146"/>
      <c r="H59" s="216"/>
      <c r="I59" s="204"/>
      <c r="J59" s="204"/>
      <c r="K59" s="250"/>
      <c r="L59" s="10"/>
      <c r="M59" s="37"/>
      <c r="N59" s="265"/>
    </row>
    <row r="60" spans="1:14" s="7" customFormat="1" ht="27" customHeight="1" x14ac:dyDescent="0.25">
      <c r="A60" s="36"/>
      <c r="B60" s="137" t="s">
        <v>9</v>
      </c>
      <c r="C60" s="93" t="s">
        <v>68</v>
      </c>
      <c r="D60" s="93"/>
      <c r="E60" s="93"/>
      <c r="F60" s="93"/>
      <c r="G60" s="93"/>
      <c r="H60" s="216"/>
      <c r="I60" s="204"/>
      <c r="J60" s="204">
        <v>0</v>
      </c>
      <c r="K60" s="250"/>
      <c r="L60" s="10">
        <f t="shared" ref="L60:L62" si="8">J60-K60</f>
        <v>0</v>
      </c>
      <c r="M60" s="37" t="str">
        <f>IF(K60=0,"-    ",L60/K60)</f>
        <v xml:space="preserve">-    </v>
      </c>
      <c r="N60" s="265"/>
    </row>
    <row r="61" spans="1:14" s="7" customFormat="1" ht="27" customHeight="1" x14ac:dyDescent="0.25">
      <c r="A61" s="36"/>
      <c r="B61" s="137" t="s">
        <v>11</v>
      </c>
      <c r="C61" s="93" t="s">
        <v>99</v>
      </c>
      <c r="D61" s="93"/>
      <c r="E61" s="93"/>
      <c r="F61" s="93"/>
      <c r="G61" s="93"/>
      <c r="H61" s="216"/>
      <c r="I61" s="204"/>
      <c r="J61" s="204">
        <v>99135.73</v>
      </c>
      <c r="K61" s="250">
        <v>49093.740000000005</v>
      </c>
      <c r="L61" s="10">
        <f t="shared" si="8"/>
        <v>50041.989999999991</v>
      </c>
      <c r="M61" s="37">
        <f>IF(K61=0,"-    ",L61/K61)</f>
        <v>1.0193150898668544</v>
      </c>
      <c r="N61" s="265"/>
    </row>
    <row r="62" spans="1:14" s="7" customFormat="1" ht="27" customHeight="1" x14ac:dyDescent="0.25">
      <c r="A62" s="42"/>
      <c r="B62" s="139" t="s">
        <v>153</v>
      </c>
      <c r="C62" s="139"/>
      <c r="D62" s="139"/>
      <c r="E62" s="139"/>
      <c r="F62" s="139"/>
      <c r="G62" s="139"/>
      <c r="H62" s="221"/>
      <c r="I62" s="208"/>
      <c r="J62" s="27">
        <f>SUM(J60:J61)</f>
        <v>99135.73</v>
      </c>
      <c r="K62" s="27">
        <f>SUM(K60:K61)</f>
        <v>49093.740000000005</v>
      </c>
      <c r="L62" s="25">
        <f t="shared" si="8"/>
        <v>50041.989999999991</v>
      </c>
      <c r="M62" s="41">
        <f>IF(K62=0,"-    ",L62/K62)</f>
        <v>1.0193150898668544</v>
      </c>
    </row>
    <row r="63" spans="1:14" s="15" customFormat="1" ht="9" customHeight="1" thickBot="1" x14ac:dyDescent="0.3">
      <c r="A63" s="40"/>
      <c r="B63" s="136"/>
      <c r="C63" s="91"/>
      <c r="D63" s="91"/>
      <c r="E63" s="91"/>
      <c r="F63" s="91"/>
      <c r="G63" s="91"/>
      <c r="H63" s="207"/>
      <c r="I63" s="205"/>
      <c r="J63" s="205"/>
      <c r="K63" s="177"/>
      <c r="L63" s="14"/>
      <c r="M63" s="39"/>
    </row>
    <row r="64" spans="1:14" s="15" customFormat="1" ht="27" customHeight="1" thickTop="1" thickBot="1" x14ac:dyDescent="0.3">
      <c r="A64" s="43" t="s">
        <v>100</v>
      </c>
      <c r="B64" s="147"/>
      <c r="C64" s="148"/>
      <c r="D64" s="149"/>
      <c r="E64" s="149"/>
      <c r="F64" s="149"/>
      <c r="G64" s="148"/>
      <c r="H64" s="223"/>
      <c r="I64" s="209"/>
      <c r="J64" s="29">
        <f>J22+J30+J35+J57+J62</f>
        <v>683603194.43279719</v>
      </c>
      <c r="K64" s="29">
        <f>K22+K30+K35+K57+K62</f>
        <v>652461923.70939994</v>
      </c>
      <c r="L64" s="30">
        <f>J64-K64</f>
        <v>31141270.723397255</v>
      </c>
      <c r="M64" s="44">
        <f>IF(K64=0,"-    ",L64/K64)</f>
        <v>4.7728870592711047E-2</v>
      </c>
      <c r="N64" s="267"/>
    </row>
    <row r="65" spans="1:14" s="15" customFormat="1" ht="9" customHeight="1" thickTop="1" x14ac:dyDescent="0.25">
      <c r="A65" s="40"/>
      <c r="B65" s="136"/>
      <c r="C65" s="91"/>
      <c r="D65" s="91"/>
      <c r="E65" s="91"/>
      <c r="F65" s="91"/>
      <c r="G65" s="91"/>
      <c r="H65" s="207"/>
      <c r="I65" s="205"/>
      <c r="J65" s="205"/>
      <c r="K65" s="177"/>
      <c r="L65" s="14"/>
      <c r="M65" s="39"/>
    </row>
    <row r="66" spans="1:14" s="15" customFormat="1" ht="27" customHeight="1" x14ac:dyDescent="0.25">
      <c r="A66" s="36" t="s">
        <v>54</v>
      </c>
      <c r="B66" s="141" t="s">
        <v>38</v>
      </c>
      <c r="C66" s="146"/>
      <c r="D66" s="150"/>
      <c r="E66" s="150"/>
      <c r="F66" s="150"/>
      <c r="G66" s="138"/>
      <c r="H66" s="216"/>
      <c r="I66" s="204"/>
      <c r="J66" s="204"/>
      <c r="K66" s="250"/>
      <c r="L66" s="14"/>
      <c r="M66" s="39"/>
    </row>
    <row r="67" spans="1:14" s="15" customFormat="1" ht="27" customHeight="1" x14ac:dyDescent="0.25">
      <c r="A67" s="40"/>
      <c r="B67" s="137" t="s">
        <v>9</v>
      </c>
      <c r="C67" s="142" t="s">
        <v>73</v>
      </c>
      <c r="D67" s="150"/>
      <c r="E67" s="150"/>
      <c r="F67" s="150"/>
      <c r="G67" s="138"/>
      <c r="H67" s="207"/>
      <c r="I67" s="205"/>
      <c r="J67" s="205">
        <v>349816.8</v>
      </c>
      <c r="K67" s="177">
        <v>349816.8</v>
      </c>
      <c r="L67" s="14">
        <f t="shared" ref="L67:L71" si="9">J67-K67</f>
        <v>0</v>
      </c>
      <c r="M67" s="39">
        <f>IF(K67=0,"-    ",L67/K67)</f>
        <v>0</v>
      </c>
      <c r="N67" s="267"/>
    </row>
    <row r="68" spans="1:14" s="15" customFormat="1" ht="27" customHeight="1" x14ac:dyDescent="0.25">
      <c r="A68" s="40"/>
      <c r="B68" s="137" t="s">
        <v>11</v>
      </c>
      <c r="C68" s="142" t="s">
        <v>39</v>
      </c>
      <c r="D68" s="150"/>
      <c r="E68" s="150"/>
      <c r="F68" s="150"/>
      <c r="G68" s="138"/>
      <c r="H68" s="207"/>
      <c r="I68" s="205"/>
      <c r="J68" s="205">
        <v>72493</v>
      </c>
      <c r="K68" s="177">
        <v>72493</v>
      </c>
      <c r="L68" s="14">
        <f t="shared" si="9"/>
        <v>0</v>
      </c>
      <c r="M68" s="39">
        <f>IF(K68=0,"-    ",L68/K68)</f>
        <v>0</v>
      </c>
      <c r="N68" s="267"/>
    </row>
    <row r="69" spans="1:14" s="15" customFormat="1" ht="27" customHeight="1" x14ac:dyDescent="0.25">
      <c r="A69" s="40"/>
      <c r="B69" s="137" t="s">
        <v>12</v>
      </c>
      <c r="C69" s="142" t="s">
        <v>184</v>
      </c>
      <c r="D69" s="150"/>
      <c r="E69" s="150"/>
      <c r="F69" s="150"/>
      <c r="G69" s="138"/>
      <c r="H69" s="207"/>
      <c r="I69" s="205"/>
      <c r="J69" s="205">
        <v>0</v>
      </c>
      <c r="K69" s="177"/>
      <c r="L69" s="14">
        <f t="shared" si="9"/>
        <v>0</v>
      </c>
      <c r="M69" s="39" t="str">
        <f>IF(K69=0,"-    ",L69/K69)</f>
        <v xml:space="preserve">-    </v>
      </c>
    </row>
    <row r="70" spans="1:14" s="15" customFormat="1" ht="27" customHeight="1" x14ac:dyDescent="0.25">
      <c r="A70" s="40"/>
      <c r="B70" s="137" t="s">
        <v>13</v>
      </c>
      <c r="C70" s="142" t="s">
        <v>74</v>
      </c>
      <c r="D70" s="150"/>
      <c r="E70" s="150"/>
      <c r="F70" s="150"/>
      <c r="G70" s="138"/>
      <c r="H70" s="207"/>
      <c r="I70" s="205"/>
      <c r="J70" s="205">
        <v>73314.240000000005</v>
      </c>
      <c r="K70" s="177">
        <v>73314.240000000005</v>
      </c>
      <c r="L70" s="14">
        <f t="shared" si="9"/>
        <v>0</v>
      </c>
      <c r="M70" s="39">
        <f>IF(K70=0,"-    ",L70/K70)</f>
        <v>0</v>
      </c>
      <c r="N70" s="267"/>
    </row>
    <row r="71" spans="1:14" s="7" customFormat="1" ht="32.25" customHeight="1" thickBot="1" x14ac:dyDescent="0.3">
      <c r="A71" s="45"/>
      <c r="B71" s="151" t="s">
        <v>158</v>
      </c>
      <c r="C71" s="151"/>
      <c r="D71" s="151"/>
      <c r="E71" s="151"/>
      <c r="F71" s="151"/>
      <c r="G71" s="151"/>
      <c r="H71" s="225"/>
      <c r="I71" s="211"/>
      <c r="J71" s="46">
        <f>SUM(J67:J70)</f>
        <v>495624.04</v>
      </c>
      <c r="K71" s="46">
        <f>SUM(K67:K70)</f>
        <v>495624.04</v>
      </c>
      <c r="L71" s="47">
        <f t="shared" si="9"/>
        <v>0</v>
      </c>
      <c r="M71" s="48">
        <f>IF(K71=0,"-    ",L71/K71)</f>
        <v>0</v>
      </c>
    </row>
    <row r="72" spans="1:14" x14ac:dyDescent="0.25">
      <c r="A72" s="22"/>
      <c r="B72" s="22"/>
      <c r="H72" s="24"/>
      <c r="I72" s="24"/>
      <c r="J72" s="24"/>
      <c r="K72" s="254"/>
    </row>
    <row r="73" spans="1:14" x14ac:dyDescent="0.25">
      <c r="A73" s="22"/>
      <c r="B73" s="22"/>
      <c r="H73" s="24"/>
      <c r="I73" s="24"/>
      <c r="J73" s="24"/>
      <c r="K73" s="254"/>
    </row>
    <row r="74" spans="1:14" x14ac:dyDescent="0.25">
      <c r="A74" s="22"/>
      <c r="B74" s="22"/>
      <c r="H74" s="24"/>
      <c r="I74" s="24"/>
      <c r="J74" s="24"/>
      <c r="K74" s="254"/>
    </row>
    <row r="75" spans="1:14" x14ac:dyDescent="0.25">
      <c r="A75" s="22"/>
      <c r="B75" s="22"/>
      <c r="H75" s="24"/>
      <c r="I75" s="24"/>
      <c r="J75" s="24"/>
      <c r="K75" s="254"/>
    </row>
    <row r="76" spans="1:14" x14ac:dyDescent="0.25">
      <c r="A76" s="22"/>
      <c r="B76" s="22"/>
      <c r="H76" s="24"/>
      <c r="I76" s="24"/>
      <c r="J76" s="24"/>
      <c r="K76" s="254"/>
    </row>
    <row r="77" spans="1:14" x14ac:dyDescent="0.25">
      <c r="A77" s="22"/>
      <c r="B77" s="22"/>
      <c r="H77" s="24"/>
      <c r="I77" s="24"/>
      <c r="J77" s="24"/>
      <c r="K77" s="254"/>
    </row>
    <row r="78" spans="1:14" x14ac:dyDescent="0.25">
      <c r="A78" s="22"/>
      <c r="B78" s="22"/>
      <c r="H78" s="24"/>
      <c r="I78" s="24"/>
      <c r="J78" s="24"/>
      <c r="K78" s="254"/>
    </row>
    <row r="79" spans="1:14" x14ac:dyDescent="0.25">
      <c r="A79" s="22"/>
      <c r="B79" s="22"/>
      <c r="H79" s="24"/>
      <c r="I79" s="24"/>
      <c r="J79" s="24"/>
      <c r="K79" s="254"/>
    </row>
    <row r="80" spans="1:14" x14ac:dyDescent="0.25">
      <c r="A80" s="22"/>
      <c r="B80" s="22"/>
      <c r="H80" s="24"/>
      <c r="I80" s="24"/>
      <c r="J80" s="24"/>
      <c r="K80" s="254"/>
    </row>
    <row r="81" spans="1:13" x14ac:dyDescent="0.25">
      <c r="A81" s="22"/>
      <c r="B81" s="22"/>
      <c r="H81" s="24"/>
      <c r="I81" s="24"/>
      <c r="J81" s="24"/>
      <c r="K81" s="254"/>
    </row>
    <row r="82" spans="1:13" x14ac:dyDescent="0.25">
      <c r="A82" s="22"/>
      <c r="B82" s="22"/>
    </row>
    <row r="83" spans="1:13" x14ac:dyDescent="0.25">
      <c r="A83" s="22"/>
      <c r="B83" s="22"/>
    </row>
    <row r="84" spans="1:13" x14ac:dyDescent="0.25">
      <c r="A84" s="22"/>
      <c r="B84" s="22"/>
    </row>
    <row r="85" spans="1:13" x14ac:dyDescent="0.25">
      <c r="A85" s="22"/>
      <c r="B85" s="22"/>
    </row>
    <row r="86" spans="1:13" x14ac:dyDescent="0.25">
      <c r="A86" s="22"/>
      <c r="B86" s="22"/>
    </row>
    <row r="87" spans="1:13" x14ac:dyDescent="0.25">
      <c r="A87" s="22"/>
      <c r="B87" s="22"/>
    </row>
    <row r="88" spans="1:13" x14ac:dyDescent="0.25">
      <c r="A88" s="22"/>
      <c r="B88" s="22"/>
    </row>
    <row r="89" spans="1:13" x14ac:dyDescent="0.25">
      <c r="A89" s="22"/>
      <c r="B89" s="22"/>
    </row>
    <row r="90" spans="1:13" x14ac:dyDescent="0.25">
      <c r="A90" s="22"/>
      <c r="B90" s="22"/>
    </row>
    <row r="91" spans="1:13" x14ac:dyDescent="0.25">
      <c r="A91" s="22"/>
      <c r="B91" s="22"/>
    </row>
    <row r="92" spans="1:13" x14ac:dyDescent="0.25">
      <c r="A92" s="22"/>
      <c r="B92" s="22"/>
    </row>
    <row r="93" spans="1:13" x14ac:dyDescent="0.25">
      <c r="A93" s="22"/>
      <c r="B93" s="22"/>
    </row>
    <row r="94" spans="1:13" x14ac:dyDescent="0.25">
      <c r="A94" s="22"/>
      <c r="B94" s="22"/>
    </row>
    <row r="95" spans="1:13" x14ac:dyDescent="0.25">
      <c r="A95" s="22"/>
      <c r="B95" s="22"/>
    </row>
    <row r="96" spans="1:13" s="23" customFormat="1" x14ac:dyDescent="0.25">
      <c r="A96" s="22"/>
      <c r="B96" s="22"/>
      <c r="G96" s="3"/>
      <c r="H96" s="3"/>
      <c r="I96" s="3"/>
      <c r="J96" s="3"/>
      <c r="K96" s="255"/>
      <c r="L96" s="3"/>
      <c r="M96" s="3"/>
    </row>
    <row r="97" spans="1:13" s="23" customFormat="1" x14ac:dyDescent="0.25">
      <c r="A97" s="22"/>
      <c r="B97" s="22"/>
      <c r="G97" s="3"/>
      <c r="H97" s="3"/>
      <c r="I97" s="3"/>
      <c r="J97" s="3"/>
      <c r="K97" s="255"/>
      <c r="L97" s="3"/>
      <c r="M97" s="3"/>
    </row>
    <row r="98" spans="1:13" s="23" customFormat="1" x14ac:dyDescent="0.25">
      <c r="A98" s="22"/>
      <c r="B98" s="22"/>
      <c r="G98" s="3"/>
      <c r="H98" s="3"/>
      <c r="I98" s="3"/>
      <c r="J98" s="3"/>
      <c r="K98" s="255"/>
      <c r="L98" s="3"/>
      <c r="M98" s="3"/>
    </row>
    <row r="99" spans="1:13" s="23" customFormat="1" x14ac:dyDescent="0.25">
      <c r="A99" s="22"/>
      <c r="B99" s="22"/>
      <c r="G99" s="3"/>
      <c r="H99" s="3"/>
      <c r="I99" s="3"/>
      <c r="J99" s="3"/>
      <c r="K99" s="255"/>
      <c r="L99" s="3"/>
      <c r="M99" s="3"/>
    </row>
    <row r="100" spans="1:13" s="23" customFormat="1" x14ac:dyDescent="0.25">
      <c r="A100" s="22"/>
      <c r="B100" s="22"/>
      <c r="G100" s="3"/>
      <c r="H100" s="3"/>
      <c r="I100" s="3"/>
      <c r="J100" s="3"/>
      <c r="K100" s="255"/>
      <c r="L100" s="3"/>
      <c r="M100" s="3"/>
    </row>
    <row r="101" spans="1:13" s="23" customFormat="1" x14ac:dyDescent="0.25">
      <c r="A101" s="22"/>
      <c r="B101" s="22"/>
      <c r="G101" s="3"/>
      <c r="H101" s="3"/>
      <c r="I101" s="3"/>
      <c r="J101" s="3"/>
      <c r="K101" s="255"/>
      <c r="L101" s="3"/>
      <c r="M101" s="3"/>
    </row>
    <row r="102" spans="1:13" s="23" customFormat="1" x14ac:dyDescent="0.25">
      <c r="A102" s="22"/>
      <c r="B102" s="22"/>
      <c r="G102" s="3"/>
      <c r="H102" s="3"/>
      <c r="I102" s="3"/>
      <c r="J102" s="3"/>
      <c r="K102" s="255"/>
      <c r="L102" s="3"/>
      <c r="M102" s="3"/>
    </row>
    <row r="103" spans="1:13" s="23" customFormat="1" x14ac:dyDescent="0.25">
      <c r="A103" s="22"/>
      <c r="B103" s="22"/>
      <c r="G103" s="3"/>
      <c r="H103" s="3"/>
      <c r="I103" s="3"/>
      <c r="J103" s="3"/>
      <c r="K103" s="255"/>
      <c r="L103" s="3"/>
      <c r="M103" s="3"/>
    </row>
    <row r="104" spans="1:13" s="23" customFormat="1" x14ac:dyDescent="0.25">
      <c r="A104" s="22"/>
      <c r="B104" s="22"/>
      <c r="G104" s="3"/>
      <c r="H104" s="3"/>
      <c r="I104" s="3"/>
      <c r="J104" s="3"/>
      <c r="K104" s="255"/>
      <c r="L104" s="3"/>
      <c r="M104" s="3"/>
    </row>
    <row r="105" spans="1:13" s="23" customFormat="1" x14ac:dyDescent="0.25">
      <c r="A105" s="22"/>
      <c r="B105" s="22"/>
      <c r="G105" s="3"/>
      <c r="H105" s="3"/>
      <c r="I105" s="3"/>
      <c r="J105" s="3"/>
      <c r="K105" s="255"/>
      <c r="L105" s="3"/>
      <c r="M105" s="3"/>
    </row>
    <row r="106" spans="1:13" s="23" customFormat="1" x14ac:dyDescent="0.25">
      <c r="A106" s="22"/>
      <c r="B106" s="22"/>
      <c r="G106" s="3"/>
      <c r="H106" s="3"/>
      <c r="I106" s="3"/>
      <c r="J106" s="3"/>
      <c r="K106" s="255"/>
      <c r="L106" s="3"/>
      <c r="M106" s="3"/>
    </row>
    <row r="107" spans="1:13" s="23" customFormat="1" x14ac:dyDescent="0.25">
      <c r="A107" s="22"/>
      <c r="B107" s="22"/>
      <c r="G107" s="3"/>
      <c r="H107" s="3"/>
      <c r="I107" s="3"/>
      <c r="J107" s="3"/>
      <c r="K107" s="255"/>
      <c r="L107" s="3"/>
      <c r="M107" s="3"/>
    </row>
    <row r="108" spans="1:13" s="23" customFormat="1" x14ac:dyDescent="0.25">
      <c r="A108" s="22"/>
      <c r="B108" s="22"/>
      <c r="G108" s="3"/>
      <c r="H108" s="3"/>
      <c r="I108" s="3"/>
      <c r="J108" s="3"/>
      <c r="K108" s="255"/>
      <c r="L108" s="3"/>
      <c r="M108" s="3"/>
    </row>
    <row r="109" spans="1:13" s="23" customFormat="1" x14ac:dyDescent="0.25">
      <c r="A109" s="22"/>
      <c r="B109" s="22"/>
      <c r="G109" s="3"/>
      <c r="H109" s="3"/>
      <c r="I109" s="3"/>
      <c r="J109" s="3"/>
      <c r="K109" s="255"/>
      <c r="L109" s="3"/>
      <c r="M109" s="3"/>
    </row>
    <row r="110" spans="1:13" s="23" customFormat="1" x14ac:dyDescent="0.25">
      <c r="A110" s="22"/>
      <c r="B110" s="22"/>
      <c r="G110" s="3"/>
      <c r="H110" s="3"/>
      <c r="I110" s="3"/>
      <c r="J110" s="3"/>
      <c r="K110" s="255"/>
      <c r="L110" s="3"/>
      <c r="M110" s="3"/>
    </row>
    <row r="111" spans="1:13" s="23" customFormat="1" x14ac:dyDescent="0.25">
      <c r="A111" s="22"/>
      <c r="B111" s="22"/>
      <c r="G111" s="3"/>
      <c r="H111" s="3"/>
      <c r="I111" s="3"/>
      <c r="J111" s="3"/>
      <c r="K111" s="255"/>
      <c r="L111" s="3"/>
      <c r="M111" s="3"/>
    </row>
    <row r="112" spans="1:13" s="23" customFormat="1" x14ac:dyDescent="0.25">
      <c r="A112" s="22"/>
      <c r="B112" s="22"/>
      <c r="G112" s="3"/>
      <c r="H112" s="3"/>
      <c r="I112" s="3"/>
      <c r="J112" s="3"/>
      <c r="K112" s="255"/>
      <c r="L112" s="3"/>
      <c r="M112" s="3"/>
    </row>
    <row r="113" spans="1:13" s="23" customFormat="1" x14ac:dyDescent="0.25">
      <c r="A113" s="22"/>
      <c r="B113" s="22"/>
      <c r="G113" s="3"/>
      <c r="H113" s="3"/>
      <c r="I113" s="3"/>
      <c r="J113" s="3"/>
      <c r="K113" s="255"/>
      <c r="L113" s="3"/>
      <c r="M113" s="3"/>
    </row>
    <row r="114" spans="1:13" s="23" customFormat="1" x14ac:dyDescent="0.25">
      <c r="A114" s="22"/>
      <c r="B114" s="22"/>
      <c r="G114" s="3"/>
      <c r="H114" s="3"/>
      <c r="I114" s="3"/>
      <c r="J114" s="3"/>
      <c r="K114" s="255"/>
      <c r="L114" s="3"/>
      <c r="M114" s="3"/>
    </row>
    <row r="115" spans="1:13" s="23" customFormat="1" x14ac:dyDescent="0.25">
      <c r="A115" s="22"/>
      <c r="B115" s="22"/>
      <c r="G115" s="3"/>
      <c r="H115" s="3"/>
      <c r="I115" s="3"/>
      <c r="J115" s="3"/>
      <c r="K115" s="255"/>
      <c r="L115" s="3"/>
      <c r="M115" s="3"/>
    </row>
    <row r="116" spans="1:13" s="23" customFormat="1" x14ac:dyDescent="0.25">
      <c r="A116" s="22"/>
      <c r="B116" s="22"/>
      <c r="G116" s="3"/>
      <c r="H116" s="3"/>
      <c r="I116" s="3"/>
      <c r="J116" s="3"/>
      <c r="K116" s="255"/>
      <c r="L116" s="3"/>
      <c r="M116" s="3"/>
    </row>
    <row r="117" spans="1:13" s="23" customFormat="1" x14ac:dyDescent="0.25">
      <c r="A117" s="22"/>
      <c r="B117" s="22"/>
      <c r="G117" s="3"/>
      <c r="H117" s="3"/>
      <c r="I117" s="3"/>
      <c r="J117" s="3"/>
      <c r="K117" s="255"/>
      <c r="L117" s="3"/>
      <c r="M117" s="3"/>
    </row>
    <row r="118" spans="1:13" s="23" customFormat="1" x14ac:dyDescent="0.25">
      <c r="A118" s="22"/>
      <c r="B118" s="22"/>
      <c r="G118" s="3"/>
      <c r="H118" s="3"/>
      <c r="I118" s="3"/>
      <c r="J118" s="3"/>
      <c r="K118" s="255"/>
      <c r="L118" s="3"/>
      <c r="M118" s="3"/>
    </row>
    <row r="119" spans="1:13" s="23" customFormat="1" x14ac:dyDescent="0.25">
      <c r="A119" s="22"/>
      <c r="B119" s="22"/>
      <c r="G119" s="3"/>
      <c r="H119" s="3"/>
      <c r="I119" s="3"/>
      <c r="J119" s="3"/>
      <c r="K119" s="255"/>
      <c r="L119" s="3"/>
      <c r="M119" s="3"/>
    </row>
    <row r="120" spans="1:13" s="23" customFormat="1" x14ac:dyDescent="0.25">
      <c r="A120" s="22"/>
      <c r="B120" s="22"/>
      <c r="G120" s="3"/>
      <c r="H120" s="3"/>
      <c r="I120" s="3"/>
      <c r="J120" s="3"/>
      <c r="K120" s="255"/>
      <c r="L120" s="3"/>
      <c r="M120" s="3"/>
    </row>
    <row r="121" spans="1:13" s="23" customFormat="1" x14ac:dyDescent="0.25">
      <c r="A121" s="22"/>
      <c r="B121" s="22"/>
      <c r="G121" s="3"/>
      <c r="H121" s="3"/>
      <c r="I121" s="3"/>
      <c r="J121" s="3"/>
      <c r="K121" s="255"/>
      <c r="L121" s="3"/>
      <c r="M121" s="3"/>
    </row>
    <row r="122" spans="1:13" s="23" customFormat="1" x14ac:dyDescent="0.25">
      <c r="A122" s="22"/>
      <c r="B122" s="22"/>
      <c r="G122" s="3"/>
      <c r="H122" s="3"/>
      <c r="I122" s="3"/>
      <c r="J122" s="3"/>
      <c r="K122" s="255"/>
      <c r="L122" s="3"/>
      <c r="M122" s="3"/>
    </row>
    <row r="123" spans="1:13" s="23" customFormat="1" x14ac:dyDescent="0.25">
      <c r="A123" s="22"/>
      <c r="B123" s="22"/>
      <c r="G123" s="3"/>
      <c r="H123" s="3"/>
      <c r="I123" s="3"/>
      <c r="J123" s="3"/>
      <c r="K123" s="255"/>
      <c r="L123" s="3"/>
      <c r="M123" s="3"/>
    </row>
    <row r="124" spans="1:13" s="23" customFormat="1" x14ac:dyDescent="0.25">
      <c r="A124" s="22"/>
      <c r="B124" s="22"/>
      <c r="G124" s="3"/>
      <c r="H124" s="3"/>
      <c r="I124" s="3"/>
      <c r="J124" s="3"/>
      <c r="K124" s="255"/>
      <c r="L124" s="3"/>
      <c r="M124" s="3"/>
    </row>
    <row r="125" spans="1:13" s="23" customFormat="1" x14ac:dyDescent="0.25">
      <c r="A125" s="22"/>
      <c r="B125" s="22"/>
      <c r="G125" s="3"/>
      <c r="H125" s="3"/>
      <c r="I125" s="3"/>
      <c r="J125" s="3"/>
      <c r="K125" s="255"/>
      <c r="L125" s="3"/>
      <c r="M125" s="3"/>
    </row>
    <row r="126" spans="1:13" s="23" customFormat="1" x14ac:dyDescent="0.25">
      <c r="A126" s="22"/>
      <c r="B126" s="22"/>
      <c r="G126" s="3"/>
      <c r="H126" s="3"/>
      <c r="I126" s="3"/>
      <c r="J126" s="3"/>
      <c r="K126" s="255"/>
      <c r="L126" s="3"/>
      <c r="M126" s="3"/>
    </row>
    <row r="127" spans="1:13" s="23" customFormat="1" x14ac:dyDescent="0.25">
      <c r="A127" s="22"/>
      <c r="B127" s="22"/>
      <c r="G127" s="3"/>
      <c r="H127" s="3"/>
      <c r="I127" s="3"/>
      <c r="J127" s="3"/>
      <c r="K127" s="255"/>
      <c r="L127" s="3"/>
      <c r="M127" s="3"/>
    </row>
    <row r="128" spans="1:13" s="23" customFormat="1" x14ac:dyDescent="0.25">
      <c r="A128" s="22"/>
      <c r="B128" s="22"/>
      <c r="G128" s="3"/>
      <c r="H128" s="3"/>
      <c r="I128" s="3"/>
      <c r="J128" s="3"/>
      <c r="K128" s="255"/>
      <c r="L128" s="3"/>
      <c r="M128" s="3"/>
    </row>
    <row r="129" spans="1:13" s="23" customFormat="1" x14ac:dyDescent="0.25">
      <c r="A129" s="22"/>
      <c r="B129" s="22"/>
      <c r="G129" s="3"/>
      <c r="H129" s="3"/>
      <c r="I129" s="3"/>
      <c r="J129" s="3"/>
      <c r="K129" s="255"/>
      <c r="L129" s="3"/>
      <c r="M129" s="3"/>
    </row>
    <row r="130" spans="1:13" s="23" customFormat="1" x14ac:dyDescent="0.25">
      <c r="A130" s="22"/>
      <c r="B130" s="22"/>
      <c r="G130" s="3"/>
      <c r="H130" s="3"/>
      <c r="I130" s="3"/>
      <c r="J130" s="3"/>
      <c r="K130" s="255"/>
      <c r="L130" s="3"/>
      <c r="M130" s="3"/>
    </row>
    <row r="131" spans="1:13" s="23" customFormat="1" x14ac:dyDescent="0.25">
      <c r="A131" s="22"/>
      <c r="B131" s="22"/>
      <c r="G131" s="3"/>
      <c r="H131" s="3"/>
      <c r="I131" s="3"/>
      <c r="J131" s="3"/>
      <c r="K131" s="255"/>
      <c r="L131" s="3"/>
      <c r="M131" s="3"/>
    </row>
    <row r="132" spans="1:13" s="23" customFormat="1" x14ac:dyDescent="0.25">
      <c r="A132" s="22"/>
      <c r="B132" s="22"/>
      <c r="G132" s="3"/>
      <c r="H132" s="3"/>
      <c r="I132" s="3"/>
      <c r="J132" s="3"/>
      <c r="K132" s="255"/>
      <c r="L132" s="3"/>
      <c r="M132" s="3"/>
    </row>
    <row r="133" spans="1:13" s="23" customFormat="1" x14ac:dyDescent="0.25">
      <c r="A133" s="22"/>
      <c r="B133" s="22"/>
      <c r="G133" s="3"/>
      <c r="H133" s="3"/>
      <c r="I133" s="3"/>
      <c r="J133" s="3"/>
      <c r="K133" s="255"/>
      <c r="L133" s="3"/>
      <c r="M133" s="3"/>
    </row>
    <row r="134" spans="1:13" s="23" customFormat="1" x14ac:dyDescent="0.25">
      <c r="A134" s="22"/>
      <c r="B134" s="22"/>
      <c r="G134" s="3"/>
      <c r="H134" s="3"/>
      <c r="I134" s="3"/>
      <c r="J134" s="3"/>
      <c r="K134" s="255"/>
      <c r="L134" s="3"/>
      <c r="M134" s="3"/>
    </row>
    <row r="135" spans="1:13" s="23" customFormat="1" x14ac:dyDescent="0.25">
      <c r="A135" s="22"/>
      <c r="B135" s="22"/>
      <c r="G135" s="3"/>
      <c r="H135" s="3"/>
      <c r="I135" s="3"/>
      <c r="J135" s="3"/>
      <c r="K135" s="255"/>
      <c r="L135" s="3"/>
      <c r="M135" s="3"/>
    </row>
    <row r="136" spans="1:13" s="23" customFormat="1" x14ac:dyDescent="0.25">
      <c r="A136" s="22"/>
      <c r="B136" s="22"/>
      <c r="G136" s="3"/>
      <c r="H136" s="3"/>
      <c r="I136" s="3"/>
      <c r="J136" s="3"/>
      <c r="K136" s="255"/>
      <c r="L136" s="3"/>
      <c r="M136" s="3"/>
    </row>
    <row r="137" spans="1:13" s="23" customFormat="1" x14ac:dyDescent="0.25">
      <c r="A137" s="22"/>
      <c r="B137" s="22"/>
      <c r="G137" s="3"/>
      <c r="H137" s="3"/>
      <c r="I137" s="3"/>
      <c r="J137" s="3"/>
      <c r="K137" s="255"/>
      <c r="L137" s="3"/>
      <c r="M137" s="3"/>
    </row>
    <row r="138" spans="1:13" s="23" customFormat="1" x14ac:dyDescent="0.25">
      <c r="A138" s="22"/>
      <c r="B138" s="22"/>
      <c r="G138" s="3"/>
      <c r="H138" s="3"/>
      <c r="I138" s="3"/>
      <c r="J138" s="3"/>
      <c r="K138" s="255"/>
      <c r="L138" s="3"/>
      <c r="M138" s="3"/>
    </row>
    <row r="139" spans="1:13" s="23" customFormat="1" x14ac:dyDescent="0.25">
      <c r="A139" s="22"/>
      <c r="B139" s="22"/>
      <c r="G139" s="3"/>
      <c r="H139" s="3"/>
      <c r="I139" s="3"/>
      <c r="J139" s="3"/>
      <c r="K139" s="255"/>
      <c r="L139" s="3"/>
      <c r="M139" s="3"/>
    </row>
    <row r="140" spans="1:13" s="23" customFormat="1" x14ac:dyDescent="0.25">
      <c r="A140" s="22"/>
      <c r="B140" s="22"/>
      <c r="G140" s="3"/>
      <c r="H140" s="3"/>
      <c r="I140" s="3"/>
      <c r="J140" s="3"/>
      <c r="K140" s="255"/>
      <c r="L140" s="3"/>
      <c r="M140" s="3"/>
    </row>
    <row r="141" spans="1:13" s="23" customFormat="1" x14ac:dyDescent="0.25">
      <c r="A141" s="22"/>
      <c r="B141" s="22"/>
      <c r="G141" s="3"/>
      <c r="H141" s="3"/>
      <c r="I141" s="3"/>
      <c r="J141" s="3"/>
      <c r="K141" s="255"/>
      <c r="L141" s="3"/>
      <c r="M141" s="3"/>
    </row>
    <row r="142" spans="1:13" s="23" customFormat="1" x14ac:dyDescent="0.25">
      <c r="A142" s="22"/>
      <c r="B142" s="22"/>
      <c r="G142" s="3"/>
      <c r="H142" s="3"/>
      <c r="I142" s="3"/>
      <c r="J142" s="3"/>
      <c r="K142" s="255"/>
      <c r="L142" s="3"/>
      <c r="M142" s="3"/>
    </row>
    <row r="143" spans="1:13" s="23" customFormat="1" x14ac:dyDescent="0.25">
      <c r="A143" s="22"/>
      <c r="B143" s="22"/>
      <c r="G143" s="3"/>
      <c r="H143" s="3"/>
      <c r="I143" s="3"/>
      <c r="J143" s="3"/>
      <c r="K143" s="255"/>
      <c r="L143" s="3"/>
      <c r="M143" s="3"/>
    </row>
    <row r="144" spans="1:13" s="23" customFormat="1" x14ac:dyDescent="0.25">
      <c r="A144" s="22"/>
      <c r="G144" s="3"/>
      <c r="H144" s="3"/>
      <c r="I144" s="3"/>
      <c r="J144" s="3"/>
      <c r="K144" s="255"/>
      <c r="L144" s="3"/>
      <c r="M144" s="3"/>
    </row>
    <row r="145" spans="1:13" s="23" customFormat="1" x14ac:dyDescent="0.25">
      <c r="A145" s="22"/>
      <c r="G145" s="3"/>
      <c r="H145" s="3"/>
      <c r="I145" s="3"/>
      <c r="J145" s="3"/>
      <c r="K145" s="255"/>
      <c r="L145" s="3"/>
      <c r="M145" s="3"/>
    </row>
    <row r="146" spans="1:13" s="23" customFormat="1" x14ac:dyDescent="0.25">
      <c r="A146" s="22"/>
      <c r="G146" s="3"/>
      <c r="H146" s="3"/>
      <c r="I146" s="3"/>
      <c r="J146" s="3"/>
      <c r="K146" s="255"/>
      <c r="L146" s="3"/>
      <c r="M146" s="3"/>
    </row>
    <row r="147" spans="1:13" s="23" customFormat="1" x14ac:dyDescent="0.25">
      <c r="A147" s="22"/>
      <c r="G147" s="3"/>
      <c r="H147" s="3"/>
      <c r="I147" s="3"/>
      <c r="J147" s="3"/>
      <c r="K147" s="255"/>
      <c r="L147" s="3"/>
      <c r="M147" s="3"/>
    </row>
    <row r="148" spans="1:13" s="23" customFormat="1" x14ac:dyDescent="0.25">
      <c r="A148" s="22"/>
      <c r="G148" s="3"/>
      <c r="H148" s="3"/>
      <c r="I148" s="3"/>
      <c r="J148" s="3"/>
      <c r="K148" s="255"/>
      <c r="L148" s="3"/>
      <c r="M148" s="3"/>
    </row>
    <row r="149" spans="1:13" s="23" customFormat="1" x14ac:dyDescent="0.25">
      <c r="A149" s="22"/>
      <c r="G149" s="3"/>
      <c r="H149" s="3"/>
      <c r="I149" s="3"/>
      <c r="J149" s="3"/>
      <c r="K149" s="255"/>
      <c r="L149" s="3"/>
      <c r="M149" s="3"/>
    </row>
    <row r="150" spans="1:13" s="23" customFormat="1" x14ac:dyDescent="0.25">
      <c r="A150" s="22"/>
      <c r="G150" s="3"/>
      <c r="H150" s="3"/>
      <c r="I150" s="3"/>
      <c r="J150" s="3"/>
      <c r="K150" s="255"/>
      <c r="L150" s="3"/>
      <c r="M150" s="3"/>
    </row>
    <row r="151" spans="1:13" s="23" customFormat="1" x14ac:dyDescent="0.25">
      <c r="A151" s="22"/>
      <c r="G151" s="3"/>
      <c r="H151" s="3"/>
      <c r="I151" s="3"/>
      <c r="J151" s="3"/>
      <c r="K151" s="255"/>
      <c r="L151" s="3"/>
      <c r="M151" s="3"/>
    </row>
    <row r="152" spans="1:13" s="23" customFormat="1" x14ac:dyDescent="0.25">
      <c r="A152" s="22"/>
      <c r="G152" s="3"/>
      <c r="H152" s="3"/>
      <c r="I152" s="3"/>
      <c r="J152" s="3"/>
      <c r="K152" s="255"/>
      <c r="L152" s="3"/>
      <c r="M152" s="3"/>
    </row>
    <row r="153" spans="1:13" s="23" customFormat="1" x14ac:dyDescent="0.25">
      <c r="A153" s="22"/>
      <c r="G153" s="3"/>
      <c r="H153" s="3"/>
      <c r="I153" s="3"/>
      <c r="J153" s="3"/>
      <c r="K153" s="255"/>
      <c r="L153" s="3"/>
      <c r="M153" s="3"/>
    </row>
    <row r="154" spans="1:13" s="23" customFormat="1" x14ac:dyDescent="0.25">
      <c r="A154" s="22"/>
      <c r="G154" s="3"/>
      <c r="H154" s="3"/>
      <c r="I154" s="3"/>
      <c r="J154" s="3"/>
      <c r="K154" s="255"/>
      <c r="L154" s="3"/>
      <c r="M154" s="3"/>
    </row>
    <row r="155" spans="1:13" s="23" customFormat="1" x14ac:dyDescent="0.25">
      <c r="A155" s="22"/>
      <c r="G155" s="3"/>
      <c r="H155" s="3"/>
      <c r="I155" s="3"/>
      <c r="J155" s="3"/>
      <c r="K155" s="255"/>
      <c r="L155" s="3"/>
      <c r="M155" s="3"/>
    </row>
    <row r="156" spans="1:13" s="23" customFormat="1" x14ac:dyDescent="0.25">
      <c r="A156" s="22"/>
      <c r="G156" s="3"/>
      <c r="H156" s="3"/>
      <c r="I156" s="3"/>
      <c r="J156" s="3"/>
      <c r="K156" s="255"/>
      <c r="L156" s="3"/>
      <c r="M156" s="3"/>
    </row>
    <row r="157" spans="1:13" s="23" customFormat="1" x14ac:dyDescent="0.25">
      <c r="A157" s="22"/>
      <c r="G157" s="3"/>
      <c r="H157" s="3"/>
      <c r="I157" s="3"/>
      <c r="J157" s="3"/>
      <c r="K157" s="255"/>
      <c r="L157" s="3"/>
      <c r="M157" s="3"/>
    </row>
    <row r="158" spans="1:13" s="23" customFormat="1" x14ac:dyDescent="0.25">
      <c r="A158" s="22"/>
      <c r="G158" s="3"/>
      <c r="H158" s="3"/>
      <c r="I158" s="3"/>
      <c r="J158" s="3"/>
      <c r="K158" s="255"/>
      <c r="L158" s="3"/>
      <c r="M158" s="3"/>
    </row>
    <row r="159" spans="1:13" s="23" customFormat="1" x14ac:dyDescent="0.25">
      <c r="A159" s="22"/>
      <c r="G159" s="3"/>
      <c r="H159" s="3"/>
      <c r="I159" s="3"/>
      <c r="J159" s="3"/>
      <c r="K159" s="255"/>
      <c r="L159" s="3"/>
      <c r="M159" s="3"/>
    </row>
    <row r="160" spans="1:13" s="23" customFormat="1" x14ac:dyDescent="0.25">
      <c r="A160" s="22"/>
      <c r="G160" s="3"/>
      <c r="H160" s="3"/>
      <c r="I160" s="3"/>
      <c r="J160" s="3"/>
      <c r="K160" s="255"/>
      <c r="L160" s="3"/>
      <c r="M160" s="3"/>
    </row>
    <row r="161" spans="1:13" s="23" customFormat="1" x14ac:dyDescent="0.25">
      <c r="A161" s="22"/>
      <c r="G161" s="3"/>
      <c r="H161" s="3"/>
      <c r="I161" s="3"/>
      <c r="J161" s="3"/>
      <c r="K161" s="255"/>
      <c r="L161" s="3"/>
      <c r="M161" s="3"/>
    </row>
    <row r="162" spans="1:13" s="23" customFormat="1" x14ac:dyDescent="0.25">
      <c r="A162" s="22"/>
      <c r="G162" s="3"/>
      <c r="H162" s="3"/>
      <c r="I162" s="3"/>
      <c r="J162" s="3"/>
      <c r="K162" s="255"/>
      <c r="L162" s="3"/>
      <c r="M162" s="3"/>
    </row>
    <row r="163" spans="1:13" s="23" customFormat="1" x14ac:dyDescent="0.25">
      <c r="A163" s="22"/>
      <c r="G163" s="3"/>
      <c r="H163" s="3"/>
      <c r="I163" s="3"/>
      <c r="J163" s="3"/>
      <c r="K163" s="255"/>
      <c r="L163" s="3"/>
      <c r="M163" s="3"/>
    </row>
    <row r="164" spans="1:13" s="23" customFormat="1" x14ac:dyDescent="0.25">
      <c r="A164" s="22"/>
      <c r="G164" s="3"/>
      <c r="H164" s="3"/>
      <c r="I164" s="3"/>
      <c r="J164" s="3"/>
      <c r="K164" s="255"/>
      <c r="L164" s="3"/>
      <c r="M164" s="3"/>
    </row>
    <row r="165" spans="1:13" s="23" customFormat="1" x14ac:dyDescent="0.25">
      <c r="A165" s="22"/>
      <c r="G165" s="3"/>
      <c r="H165" s="3"/>
      <c r="I165" s="3"/>
      <c r="J165" s="3"/>
      <c r="K165" s="255"/>
      <c r="L165" s="3"/>
      <c r="M165" s="3"/>
    </row>
    <row r="166" spans="1:13" s="23" customFormat="1" x14ac:dyDescent="0.25">
      <c r="A166" s="22"/>
      <c r="G166" s="3"/>
      <c r="H166" s="3"/>
      <c r="I166" s="3"/>
      <c r="J166" s="3"/>
      <c r="K166" s="255"/>
      <c r="L166" s="3"/>
      <c r="M166" s="3"/>
    </row>
    <row r="167" spans="1:13" s="23" customFormat="1" x14ac:dyDescent="0.25">
      <c r="A167" s="22"/>
      <c r="G167" s="3"/>
      <c r="H167" s="3"/>
      <c r="I167" s="3"/>
      <c r="J167" s="3"/>
      <c r="K167" s="255"/>
      <c r="L167" s="3"/>
      <c r="M167" s="3"/>
    </row>
    <row r="168" spans="1:13" s="23" customFormat="1" x14ac:dyDescent="0.25">
      <c r="A168" s="22"/>
      <c r="G168" s="3"/>
      <c r="H168" s="3"/>
      <c r="I168" s="3"/>
      <c r="J168" s="3"/>
      <c r="K168" s="255"/>
      <c r="L168" s="3"/>
      <c r="M168" s="3"/>
    </row>
    <row r="169" spans="1:13" s="23" customFormat="1" x14ac:dyDescent="0.25">
      <c r="A169" s="22"/>
      <c r="G169" s="3"/>
      <c r="H169" s="3"/>
      <c r="I169" s="3"/>
      <c r="J169" s="3"/>
      <c r="K169" s="255"/>
      <c r="L169" s="3"/>
      <c r="M169" s="3"/>
    </row>
    <row r="170" spans="1:13" s="23" customFormat="1" x14ac:dyDescent="0.25">
      <c r="A170" s="22"/>
      <c r="G170" s="3"/>
      <c r="H170" s="3"/>
      <c r="I170" s="3"/>
      <c r="J170" s="3"/>
      <c r="K170" s="255"/>
      <c r="L170" s="3"/>
      <c r="M170" s="3"/>
    </row>
    <row r="171" spans="1:13" s="23" customFormat="1" x14ac:dyDescent="0.25">
      <c r="A171" s="22"/>
      <c r="G171" s="3"/>
      <c r="H171" s="3"/>
      <c r="I171" s="3"/>
      <c r="J171" s="3"/>
      <c r="K171" s="255"/>
      <c r="L171" s="3"/>
      <c r="M171" s="3"/>
    </row>
    <row r="172" spans="1:13" s="23" customFormat="1" x14ac:dyDescent="0.25">
      <c r="A172" s="22"/>
      <c r="G172" s="3"/>
      <c r="H172" s="3"/>
      <c r="I172" s="3"/>
      <c r="J172" s="3"/>
      <c r="K172" s="255"/>
      <c r="L172" s="3"/>
      <c r="M172" s="3"/>
    </row>
    <row r="173" spans="1:13" s="23" customFormat="1" x14ac:dyDescent="0.25">
      <c r="A173" s="22"/>
      <c r="G173" s="3"/>
      <c r="H173" s="3"/>
      <c r="I173" s="3"/>
      <c r="J173" s="3"/>
      <c r="K173" s="255"/>
      <c r="L173" s="3"/>
      <c r="M173" s="3"/>
    </row>
    <row r="174" spans="1:13" s="23" customFormat="1" x14ac:dyDescent="0.25">
      <c r="A174" s="22"/>
      <c r="G174" s="3"/>
      <c r="H174" s="3"/>
      <c r="I174" s="3"/>
      <c r="J174" s="3"/>
      <c r="K174" s="255"/>
      <c r="L174" s="3"/>
      <c r="M174" s="3"/>
    </row>
    <row r="175" spans="1:13" s="23" customFormat="1" x14ac:dyDescent="0.25">
      <c r="A175" s="22"/>
      <c r="G175" s="3"/>
      <c r="H175" s="3"/>
      <c r="I175" s="3"/>
      <c r="J175" s="3"/>
      <c r="K175" s="255"/>
      <c r="L175" s="3"/>
      <c r="M175" s="3"/>
    </row>
    <row r="176" spans="1:13" s="23" customFormat="1" x14ac:dyDescent="0.25">
      <c r="A176" s="22"/>
      <c r="G176" s="3"/>
      <c r="H176" s="3"/>
      <c r="I176" s="3"/>
      <c r="J176" s="3"/>
      <c r="K176" s="255"/>
      <c r="L176" s="3"/>
      <c r="M176" s="3"/>
    </row>
    <row r="177" spans="1:13" s="23" customFormat="1" x14ac:dyDescent="0.25">
      <c r="A177" s="22"/>
      <c r="G177" s="3"/>
      <c r="H177" s="3"/>
      <c r="I177" s="3"/>
      <c r="J177" s="3"/>
      <c r="K177" s="255"/>
      <c r="L177" s="3"/>
      <c r="M177" s="3"/>
    </row>
    <row r="178" spans="1:13" s="23" customFormat="1" x14ac:dyDescent="0.25">
      <c r="A178" s="22"/>
      <c r="G178" s="3"/>
      <c r="H178" s="3"/>
      <c r="I178" s="3"/>
      <c r="J178" s="3"/>
      <c r="K178" s="255"/>
      <c r="L178" s="3"/>
      <c r="M178" s="3"/>
    </row>
    <row r="179" spans="1:13" s="23" customFormat="1" x14ac:dyDescent="0.25">
      <c r="A179" s="22"/>
      <c r="G179" s="3"/>
      <c r="H179" s="3"/>
      <c r="I179" s="3"/>
      <c r="J179" s="3"/>
      <c r="K179" s="255"/>
      <c r="L179" s="3"/>
      <c r="M179" s="3"/>
    </row>
    <row r="180" spans="1:13" s="23" customFormat="1" x14ac:dyDescent="0.25">
      <c r="A180" s="22"/>
      <c r="G180" s="3"/>
      <c r="H180" s="3"/>
      <c r="I180" s="3"/>
      <c r="J180" s="3"/>
      <c r="K180" s="255"/>
      <c r="L180" s="3"/>
      <c r="M180" s="3"/>
    </row>
    <row r="181" spans="1:13" s="23" customFormat="1" x14ac:dyDescent="0.25">
      <c r="A181" s="22"/>
      <c r="G181" s="3"/>
      <c r="H181" s="3"/>
      <c r="I181" s="3"/>
      <c r="J181" s="3"/>
      <c r="K181" s="255"/>
      <c r="L181" s="3"/>
      <c r="M181" s="3"/>
    </row>
    <row r="182" spans="1:13" s="23" customFormat="1" x14ac:dyDescent="0.25">
      <c r="A182" s="22"/>
      <c r="G182" s="3"/>
      <c r="H182" s="3"/>
      <c r="I182" s="3"/>
      <c r="J182" s="3"/>
      <c r="K182" s="255"/>
      <c r="L182" s="3"/>
      <c r="M182" s="3"/>
    </row>
    <row r="183" spans="1:13" s="23" customFormat="1" x14ac:dyDescent="0.25">
      <c r="A183" s="22"/>
      <c r="G183" s="3"/>
      <c r="H183" s="3"/>
      <c r="I183" s="3"/>
      <c r="J183" s="3"/>
      <c r="K183" s="255"/>
      <c r="L183" s="3"/>
      <c r="M183" s="3"/>
    </row>
    <row r="184" spans="1:13" s="23" customFormat="1" x14ac:dyDescent="0.25">
      <c r="A184" s="22"/>
      <c r="G184" s="3"/>
      <c r="H184" s="3"/>
      <c r="I184" s="3"/>
      <c r="J184" s="3"/>
      <c r="K184" s="255"/>
      <c r="L184" s="3"/>
      <c r="M184" s="3"/>
    </row>
    <row r="185" spans="1:13" s="23" customFormat="1" x14ac:dyDescent="0.25">
      <c r="A185" s="22"/>
      <c r="G185" s="3"/>
      <c r="H185" s="3"/>
      <c r="I185" s="3"/>
      <c r="J185" s="3"/>
      <c r="K185" s="255"/>
      <c r="L185" s="3"/>
      <c r="M185" s="3"/>
    </row>
    <row r="186" spans="1:13" s="23" customFormat="1" x14ac:dyDescent="0.25">
      <c r="A186" s="22"/>
      <c r="G186" s="3"/>
      <c r="H186" s="3"/>
      <c r="I186" s="3"/>
      <c r="J186" s="3"/>
      <c r="K186" s="255"/>
      <c r="L186" s="3"/>
      <c r="M186" s="3"/>
    </row>
    <row r="187" spans="1:13" s="23" customFormat="1" x14ac:dyDescent="0.25">
      <c r="A187" s="22"/>
      <c r="G187" s="3"/>
      <c r="H187" s="3"/>
      <c r="I187" s="3"/>
      <c r="J187" s="3"/>
      <c r="K187" s="255"/>
      <c r="L187" s="3"/>
      <c r="M187" s="3"/>
    </row>
    <row r="188" spans="1:13" s="23" customFormat="1" x14ac:dyDescent="0.25">
      <c r="A188" s="22"/>
      <c r="G188" s="3"/>
      <c r="H188" s="3"/>
      <c r="I188" s="3"/>
      <c r="J188" s="3"/>
      <c r="K188" s="255"/>
      <c r="L188" s="3"/>
      <c r="M188" s="3"/>
    </row>
    <row r="189" spans="1:13" s="23" customFormat="1" x14ac:dyDescent="0.25">
      <c r="A189" s="22"/>
      <c r="G189" s="3"/>
      <c r="H189" s="3"/>
      <c r="I189" s="3"/>
      <c r="J189" s="3"/>
      <c r="K189" s="255"/>
      <c r="L189" s="3"/>
      <c r="M189" s="3"/>
    </row>
    <row r="190" spans="1:13" s="23" customFormat="1" x14ac:dyDescent="0.25">
      <c r="A190" s="22"/>
      <c r="G190" s="3"/>
      <c r="H190" s="3"/>
      <c r="I190" s="3"/>
      <c r="J190" s="3"/>
      <c r="K190" s="255"/>
      <c r="L190" s="3"/>
      <c r="M190" s="3"/>
    </row>
    <row r="191" spans="1:13" s="23" customFormat="1" x14ac:dyDescent="0.25">
      <c r="A191" s="22"/>
      <c r="G191" s="3"/>
      <c r="H191" s="3"/>
      <c r="I191" s="3"/>
      <c r="J191" s="3"/>
      <c r="K191" s="255"/>
      <c r="L191" s="3"/>
      <c r="M191" s="3"/>
    </row>
    <row r="192" spans="1:13" s="23" customFormat="1" x14ac:dyDescent="0.25">
      <c r="A192" s="22"/>
      <c r="G192" s="3"/>
      <c r="H192" s="3"/>
      <c r="I192" s="3"/>
      <c r="J192" s="3"/>
      <c r="K192" s="255"/>
      <c r="L192" s="3"/>
      <c r="M192" s="3"/>
    </row>
    <row r="193" spans="1:13" s="23" customFormat="1" x14ac:dyDescent="0.25">
      <c r="A193" s="22"/>
      <c r="G193" s="3"/>
      <c r="H193" s="3"/>
      <c r="I193" s="3"/>
      <c r="J193" s="3"/>
      <c r="K193" s="255"/>
      <c r="L193" s="3"/>
      <c r="M193" s="3"/>
    </row>
    <row r="194" spans="1:13" s="23" customFormat="1" x14ac:dyDescent="0.25">
      <c r="A194" s="22"/>
      <c r="G194" s="3"/>
      <c r="H194" s="3"/>
      <c r="I194" s="3"/>
      <c r="J194" s="3"/>
      <c r="K194" s="255"/>
      <c r="L194" s="3"/>
      <c r="M194" s="3"/>
    </row>
    <row r="195" spans="1:13" s="23" customFormat="1" x14ac:dyDescent="0.25">
      <c r="A195" s="22"/>
      <c r="G195" s="3"/>
      <c r="H195" s="3"/>
      <c r="I195" s="3"/>
      <c r="J195" s="3"/>
      <c r="K195" s="255"/>
      <c r="L195" s="3"/>
      <c r="M195" s="3"/>
    </row>
    <row r="196" spans="1:13" s="23" customFormat="1" x14ac:dyDescent="0.25">
      <c r="A196" s="22"/>
      <c r="G196" s="3"/>
      <c r="H196" s="3"/>
      <c r="I196" s="3"/>
      <c r="J196" s="3"/>
      <c r="K196" s="255"/>
      <c r="L196" s="3"/>
      <c r="M196" s="3"/>
    </row>
    <row r="197" spans="1:13" s="23" customFormat="1" x14ac:dyDescent="0.25">
      <c r="A197" s="22"/>
      <c r="G197" s="3"/>
      <c r="H197" s="3"/>
      <c r="I197" s="3"/>
      <c r="J197" s="3"/>
      <c r="K197" s="255"/>
      <c r="L197" s="3"/>
      <c r="M197" s="3"/>
    </row>
    <row r="198" spans="1:13" s="23" customFormat="1" x14ac:dyDescent="0.25">
      <c r="A198" s="22"/>
      <c r="G198" s="3"/>
      <c r="H198" s="3"/>
      <c r="I198" s="3"/>
      <c r="J198" s="3"/>
      <c r="K198" s="255"/>
      <c r="L198" s="3"/>
      <c r="M198" s="3"/>
    </row>
    <row r="199" spans="1:13" s="23" customFormat="1" x14ac:dyDescent="0.25">
      <c r="A199" s="22"/>
      <c r="G199" s="3"/>
      <c r="H199" s="3"/>
      <c r="I199" s="3"/>
      <c r="J199" s="3"/>
      <c r="K199" s="255"/>
      <c r="L199" s="3"/>
      <c r="M199" s="3"/>
    </row>
    <row r="200" spans="1:13" s="23" customFormat="1" x14ac:dyDescent="0.25">
      <c r="A200" s="22"/>
      <c r="G200" s="3"/>
      <c r="H200" s="3"/>
      <c r="I200" s="3"/>
      <c r="J200" s="3"/>
      <c r="K200" s="255"/>
      <c r="L200" s="3"/>
      <c r="M200" s="3"/>
    </row>
    <row r="201" spans="1:13" s="23" customFormat="1" x14ac:dyDescent="0.25">
      <c r="A201" s="22"/>
      <c r="G201" s="3"/>
      <c r="H201" s="3"/>
      <c r="I201" s="3"/>
      <c r="J201" s="3"/>
      <c r="K201" s="255"/>
      <c r="L201" s="3"/>
      <c r="M201" s="3"/>
    </row>
    <row r="202" spans="1:13" s="23" customFormat="1" x14ac:dyDescent="0.25">
      <c r="A202" s="22"/>
      <c r="G202" s="3"/>
      <c r="H202" s="3"/>
      <c r="I202" s="3"/>
      <c r="J202" s="3"/>
      <c r="K202" s="255"/>
      <c r="L202" s="3"/>
      <c r="M202" s="3"/>
    </row>
    <row r="203" spans="1:13" s="23" customFormat="1" x14ac:dyDescent="0.25">
      <c r="A203" s="22"/>
      <c r="G203" s="3"/>
      <c r="H203" s="3"/>
      <c r="I203" s="3"/>
      <c r="J203" s="3"/>
      <c r="K203" s="255"/>
      <c r="L203" s="3"/>
      <c r="M203" s="3"/>
    </row>
    <row r="204" spans="1:13" s="23" customFormat="1" x14ac:dyDescent="0.25">
      <c r="A204" s="22"/>
      <c r="G204" s="3"/>
      <c r="H204" s="3"/>
      <c r="I204" s="3"/>
      <c r="J204" s="3"/>
      <c r="K204" s="255"/>
      <c r="L204" s="3"/>
      <c r="M204" s="3"/>
    </row>
    <row r="205" spans="1:13" s="23" customFormat="1" x14ac:dyDescent="0.25">
      <c r="A205" s="22"/>
      <c r="G205" s="3"/>
      <c r="H205" s="3"/>
      <c r="I205" s="3"/>
      <c r="J205" s="3"/>
      <c r="K205" s="255"/>
      <c r="L205" s="3"/>
      <c r="M205" s="3"/>
    </row>
    <row r="206" spans="1:13" s="23" customFormat="1" x14ac:dyDescent="0.25">
      <c r="A206" s="22"/>
      <c r="G206" s="3"/>
      <c r="H206" s="3"/>
      <c r="I206" s="3"/>
      <c r="J206" s="3"/>
      <c r="K206" s="255"/>
      <c r="L206" s="3"/>
      <c r="M206" s="3"/>
    </row>
    <row r="207" spans="1:13" s="23" customFormat="1" x14ac:dyDescent="0.25">
      <c r="A207" s="22"/>
      <c r="G207" s="3"/>
      <c r="H207" s="3"/>
      <c r="I207" s="3"/>
      <c r="J207" s="3"/>
      <c r="K207" s="255"/>
      <c r="L207" s="3"/>
      <c r="M207" s="3"/>
    </row>
    <row r="208" spans="1:13" s="23" customFormat="1" x14ac:dyDescent="0.25">
      <c r="A208" s="22"/>
      <c r="G208" s="3"/>
      <c r="H208" s="3"/>
      <c r="I208" s="3"/>
      <c r="J208" s="3"/>
      <c r="K208" s="255"/>
      <c r="L208" s="3"/>
      <c r="M208" s="3"/>
    </row>
    <row r="209" spans="1:13" s="23" customFormat="1" x14ac:dyDescent="0.25">
      <c r="A209" s="22"/>
      <c r="G209" s="3"/>
      <c r="H209" s="3"/>
      <c r="I209" s="3"/>
      <c r="J209" s="3"/>
      <c r="K209" s="255"/>
      <c r="L209" s="3"/>
      <c r="M209" s="3"/>
    </row>
    <row r="210" spans="1:13" s="23" customFormat="1" x14ac:dyDescent="0.25">
      <c r="A210" s="22"/>
      <c r="G210" s="3"/>
      <c r="H210" s="3"/>
      <c r="I210" s="3"/>
      <c r="J210" s="3"/>
      <c r="K210" s="255"/>
      <c r="L210" s="3"/>
      <c r="M210" s="3"/>
    </row>
    <row r="211" spans="1:13" s="23" customFormat="1" x14ac:dyDescent="0.25">
      <c r="A211" s="22"/>
      <c r="G211" s="3"/>
      <c r="H211" s="3"/>
      <c r="I211" s="3"/>
      <c r="J211" s="3"/>
      <c r="K211" s="255"/>
      <c r="L211" s="3"/>
      <c r="M211" s="3"/>
    </row>
    <row r="212" spans="1:13" s="23" customFormat="1" x14ac:dyDescent="0.25">
      <c r="A212" s="22"/>
      <c r="G212" s="3"/>
      <c r="H212" s="3"/>
      <c r="I212" s="3"/>
      <c r="J212" s="3"/>
      <c r="K212" s="255"/>
      <c r="L212" s="3"/>
      <c r="M212" s="3"/>
    </row>
    <row r="213" spans="1:13" s="23" customFormat="1" x14ac:dyDescent="0.25">
      <c r="A213" s="22"/>
      <c r="G213" s="3"/>
      <c r="H213" s="3"/>
      <c r="I213" s="3"/>
      <c r="J213" s="3"/>
      <c r="K213" s="255"/>
      <c r="L213" s="3"/>
      <c r="M213" s="3"/>
    </row>
    <row r="214" spans="1:13" s="23" customFormat="1" x14ac:dyDescent="0.25">
      <c r="A214" s="22"/>
      <c r="G214" s="3"/>
      <c r="H214" s="3"/>
      <c r="I214" s="3"/>
      <c r="J214" s="3"/>
      <c r="K214" s="255"/>
      <c r="L214" s="3"/>
      <c r="M214" s="3"/>
    </row>
    <row r="215" spans="1:13" s="23" customFormat="1" x14ac:dyDescent="0.25">
      <c r="A215" s="22"/>
      <c r="G215" s="3"/>
      <c r="H215" s="3"/>
      <c r="I215" s="3"/>
      <c r="J215" s="3"/>
      <c r="K215" s="255"/>
      <c r="L215" s="3"/>
      <c r="M215" s="3"/>
    </row>
    <row r="216" spans="1:13" s="23" customFormat="1" x14ac:dyDescent="0.25">
      <c r="A216" s="22"/>
      <c r="G216" s="3"/>
      <c r="H216" s="3"/>
      <c r="I216" s="3"/>
      <c r="J216" s="3"/>
      <c r="K216" s="255"/>
      <c r="L216" s="3"/>
      <c r="M216" s="3"/>
    </row>
    <row r="217" spans="1:13" s="23" customFormat="1" x14ac:dyDescent="0.25">
      <c r="A217" s="22"/>
      <c r="G217" s="3"/>
      <c r="H217" s="3"/>
      <c r="I217" s="3"/>
      <c r="J217" s="3"/>
      <c r="K217" s="255"/>
      <c r="L217" s="3"/>
      <c r="M217" s="3"/>
    </row>
    <row r="218" spans="1:13" s="23" customFormat="1" x14ac:dyDescent="0.25">
      <c r="A218" s="22"/>
      <c r="G218" s="3"/>
      <c r="H218" s="3"/>
      <c r="I218" s="3"/>
      <c r="J218" s="3"/>
      <c r="K218" s="255"/>
      <c r="L218" s="3"/>
      <c r="M218" s="3"/>
    </row>
    <row r="219" spans="1:13" s="23" customFormat="1" x14ac:dyDescent="0.25">
      <c r="A219" s="22"/>
      <c r="G219" s="3"/>
      <c r="H219" s="3"/>
      <c r="I219" s="3"/>
      <c r="J219" s="3"/>
      <c r="K219" s="255"/>
      <c r="L219" s="3"/>
      <c r="M219" s="3"/>
    </row>
    <row r="220" spans="1:13" s="23" customFormat="1" x14ac:dyDescent="0.25">
      <c r="A220" s="22"/>
      <c r="G220" s="3"/>
      <c r="H220" s="3"/>
      <c r="I220" s="3"/>
      <c r="J220" s="3"/>
      <c r="K220" s="255"/>
      <c r="L220" s="3"/>
      <c r="M220" s="3"/>
    </row>
    <row r="221" spans="1:13" s="23" customFormat="1" x14ac:dyDescent="0.25">
      <c r="A221" s="22"/>
      <c r="G221" s="3"/>
      <c r="H221" s="3"/>
      <c r="I221" s="3"/>
      <c r="J221" s="3"/>
      <c r="K221" s="255"/>
      <c r="L221" s="3"/>
      <c r="M221" s="3"/>
    </row>
    <row r="222" spans="1:13" s="23" customFormat="1" x14ac:dyDescent="0.25">
      <c r="A222" s="22"/>
      <c r="G222" s="3"/>
      <c r="H222" s="3"/>
      <c r="I222" s="3"/>
      <c r="J222" s="3"/>
      <c r="K222" s="255"/>
      <c r="L222" s="3"/>
      <c r="M222" s="3"/>
    </row>
    <row r="223" spans="1:13" s="23" customFormat="1" x14ac:dyDescent="0.25">
      <c r="A223" s="22"/>
      <c r="G223" s="3"/>
      <c r="H223" s="3"/>
      <c r="I223" s="3"/>
      <c r="J223" s="3"/>
      <c r="K223" s="255"/>
      <c r="L223" s="3"/>
      <c r="M223" s="3"/>
    </row>
    <row r="224" spans="1:13" s="23" customFormat="1" x14ac:dyDescent="0.25">
      <c r="A224" s="22"/>
      <c r="G224" s="3"/>
      <c r="H224" s="3"/>
      <c r="I224" s="3"/>
      <c r="J224" s="3"/>
      <c r="K224" s="255"/>
      <c r="L224" s="3"/>
      <c r="M224" s="3"/>
    </row>
    <row r="225" spans="1:13" s="23" customFormat="1" x14ac:dyDescent="0.25">
      <c r="A225" s="22"/>
      <c r="G225" s="3"/>
      <c r="H225" s="3"/>
      <c r="I225" s="3"/>
      <c r="J225" s="3"/>
      <c r="K225" s="255"/>
      <c r="L225" s="3"/>
      <c r="M225" s="3"/>
    </row>
    <row r="226" spans="1:13" s="23" customFormat="1" x14ac:dyDescent="0.25">
      <c r="A226" s="22"/>
      <c r="G226" s="3"/>
      <c r="H226" s="3"/>
      <c r="I226" s="3"/>
      <c r="J226" s="3"/>
      <c r="K226" s="255"/>
      <c r="L226" s="3"/>
      <c r="M226" s="3"/>
    </row>
    <row r="227" spans="1:13" s="23" customFormat="1" x14ac:dyDescent="0.25">
      <c r="A227" s="22"/>
      <c r="G227" s="3"/>
      <c r="H227" s="3"/>
      <c r="I227" s="3"/>
      <c r="J227" s="3"/>
      <c r="K227" s="255"/>
      <c r="L227" s="3"/>
      <c r="M227" s="3"/>
    </row>
    <row r="228" spans="1:13" s="23" customFormat="1" x14ac:dyDescent="0.25">
      <c r="A228" s="22"/>
      <c r="G228" s="3"/>
      <c r="H228" s="3"/>
      <c r="I228" s="3"/>
      <c r="J228" s="3"/>
      <c r="K228" s="255"/>
      <c r="L228" s="3"/>
      <c r="M228" s="3"/>
    </row>
    <row r="229" spans="1:13" s="23" customFormat="1" x14ac:dyDescent="0.25">
      <c r="A229" s="22"/>
      <c r="G229" s="3"/>
      <c r="H229" s="3"/>
      <c r="I229" s="3"/>
      <c r="J229" s="3"/>
      <c r="K229" s="255"/>
      <c r="L229" s="3"/>
      <c r="M229" s="3"/>
    </row>
    <row r="230" spans="1:13" s="23" customFormat="1" x14ac:dyDescent="0.25">
      <c r="A230" s="22"/>
      <c r="G230" s="3"/>
      <c r="H230" s="3"/>
      <c r="I230" s="3"/>
      <c r="J230" s="3"/>
      <c r="K230" s="255"/>
      <c r="L230" s="3"/>
      <c r="M230" s="3"/>
    </row>
    <row r="231" spans="1:13" s="23" customFormat="1" x14ac:dyDescent="0.25">
      <c r="A231" s="22"/>
      <c r="G231" s="3"/>
      <c r="H231" s="3"/>
      <c r="I231" s="3"/>
      <c r="J231" s="3"/>
      <c r="K231" s="255"/>
      <c r="L231" s="3"/>
      <c r="M231" s="3"/>
    </row>
    <row r="232" spans="1:13" s="23" customFormat="1" x14ac:dyDescent="0.25">
      <c r="A232" s="22"/>
      <c r="G232" s="3"/>
      <c r="H232" s="3"/>
      <c r="I232" s="3"/>
      <c r="J232" s="3"/>
      <c r="K232" s="255"/>
      <c r="L232" s="3"/>
      <c r="M232" s="3"/>
    </row>
    <row r="233" spans="1:13" s="23" customFormat="1" x14ac:dyDescent="0.25">
      <c r="A233" s="22"/>
      <c r="G233" s="3"/>
      <c r="H233" s="3"/>
      <c r="I233" s="3"/>
      <c r="J233" s="3"/>
      <c r="K233" s="255"/>
      <c r="L233" s="3"/>
      <c r="M233" s="3"/>
    </row>
    <row r="234" spans="1:13" s="23" customFormat="1" x14ac:dyDescent="0.25">
      <c r="A234" s="22"/>
      <c r="G234" s="3"/>
      <c r="H234" s="3"/>
      <c r="I234" s="3"/>
      <c r="J234" s="3"/>
      <c r="K234" s="255"/>
      <c r="L234" s="3"/>
      <c r="M234" s="3"/>
    </row>
    <row r="235" spans="1:13" s="23" customFormat="1" x14ac:dyDescent="0.25">
      <c r="A235" s="22"/>
      <c r="G235" s="3"/>
      <c r="H235" s="3"/>
      <c r="I235" s="3"/>
      <c r="J235" s="3"/>
      <c r="K235" s="255"/>
      <c r="L235" s="3"/>
      <c r="M235" s="3"/>
    </row>
    <row r="236" spans="1:13" s="23" customFormat="1" x14ac:dyDescent="0.25">
      <c r="A236" s="22"/>
      <c r="G236" s="3"/>
      <c r="H236" s="3"/>
      <c r="I236" s="3"/>
      <c r="J236" s="3"/>
      <c r="K236" s="255"/>
      <c r="L236" s="3"/>
      <c r="M236" s="3"/>
    </row>
  </sheetData>
  <mergeCells count="11">
    <mergeCell ref="E46:G46"/>
    <mergeCell ref="D50:G50"/>
    <mergeCell ref="B37:G37"/>
    <mergeCell ref="G1:K1"/>
    <mergeCell ref="E45:G45"/>
    <mergeCell ref="L1:M2"/>
    <mergeCell ref="G2:K2"/>
    <mergeCell ref="L4:M4"/>
    <mergeCell ref="K4:K5"/>
    <mergeCell ref="A4:I5"/>
    <mergeCell ref="J4:J5"/>
  </mergeCells>
  <phoneticPr fontId="0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44" fitToHeight="0" orientation="portrait" r:id="rId1"/>
  <headerFooter alignWithMargins="0">
    <oddHeader>&amp;RAllegato 1</oddHeader>
    <oddFooter>&amp;C&amp;"Garamond,Corsivo"&amp;P / &amp;N</oddFooter>
  </headerFooter>
  <rowBreaks count="1" manualBreakCount="1">
    <brk id="5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  <pageSetUpPr fitToPage="1"/>
  </sheetPr>
  <dimension ref="A1:L287"/>
  <sheetViews>
    <sheetView showGridLines="0" zoomScale="80" zoomScaleNormal="80" zoomScaleSheetLayoutView="75" workbookViewId="0">
      <pane ySplit="5" topLeftCell="A101" activePane="bottomLeft" state="frozen"/>
      <selection pane="bottomLeft" activeCell="G118" sqref="G118"/>
    </sheetView>
  </sheetViews>
  <sheetFormatPr defaultColWidth="10.42578125" defaultRowHeight="15.75" x14ac:dyDescent="0.25"/>
  <cols>
    <col min="1" max="1" width="4" style="66" customWidth="1"/>
    <col min="2" max="2" width="4.5703125" style="66" customWidth="1"/>
    <col min="3" max="3" width="2.5703125" style="66" customWidth="1"/>
    <col min="4" max="5" width="4" style="66" customWidth="1"/>
    <col min="6" max="6" width="79.28515625" style="56" customWidth="1"/>
    <col min="7" max="8" width="20.5703125" style="264" customWidth="1"/>
    <col min="9" max="9" width="18.140625" style="56" customWidth="1"/>
    <col min="10" max="10" width="13.140625" style="56" customWidth="1"/>
    <col min="11" max="16384" width="10.42578125" style="56"/>
  </cols>
  <sheetData>
    <row r="1" spans="1:10" s="53" customFormat="1" ht="27.6" customHeight="1" x14ac:dyDescent="0.25">
      <c r="A1" s="317" t="s">
        <v>102</v>
      </c>
      <c r="B1" s="318"/>
      <c r="C1" s="318"/>
      <c r="D1" s="318"/>
      <c r="E1" s="318"/>
      <c r="F1" s="318"/>
      <c r="G1" s="318"/>
      <c r="H1" s="318"/>
      <c r="I1" s="321" t="s">
        <v>1</v>
      </c>
      <c r="J1" s="322"/>
    </row>
    <row r="2" spans="1:10" s="53" customFormat="1" ht="27.6" customHeight="1" thickBot="1" x14ac:dyDescent="0.3">
      <c r="A2" s="319"/>
      <c r="B2" s="320"/>
      <c r="C2" s="320"/>
      <c r="D2" s="320"/>
      <c r="E2" s="320"/>
      <c r="F2" s="320"/>
      <c r="G2" s="320"/>
      <c r="H2" s="320"/>
      <c r="I2" s="323"/>
      <c r="J2" s="324"/>
    </row>
    <row r="3" spans="1:10" s="55" customFormat="1" ht="15" customHeight="1" thickBot="1" x14ac:dyDescent="0.25">
      <c r="A3" s="54"/>
      <c r="B3" s="54"/>
      <c r="C3" s="54"/>
      <c r="D3" s="54"/>
      <c r="E3" s="54"/>
      <c r="F3" s="54"/>
      <c r="G3" s="273"/>
      <c r="H3" s="273"/>
    </row>
    <row r="4" spans="1:10" ht="19.5" customHeight="1" x14ac:dyDescent="0.25">
      <c r="A4" s="325" t="s">
        <v>293</v>
      </c>
      <c r="B4" s="326"/>
      <c r="C4" s="326"/>
      <c r="D4" s="326"/>
      <c r="E4" s="326"/>
      <c r="F4" s="327"/>
      <c r="G4" s="305" t="s">
        <v>295</v>
      </c>
      <c r="H4" s="305" t="s">
        <v>294</v>
      </c>
      <c r="I4" s="307" t="s">
        <v>292</v>
      </c>
      <c r="J4" s="308"/>
    </row>
    <row r="5" spans="1:10" ht="32.25" customHeight="1" x14ac:dyDescent="0.25">
      <c r="A5" s="328"/>
      <c r="B5" s="329"/>
      <c r="C5" s="329"/>
      <c r="D5" s="329"/>
      <c r="E5" s="329"/>
      <c r="F5" s="330"/>
      <c r="G5" s="306"/>
      <c r="H5" s="306"/>
      <c r="I5" s="4" t="s">
        <v>3</v>
      </c>
      <c r="J5" s="33" t="s">
        <v>4</v>
      </c>
    </row>
    <row r="6" spans="1:10" s="60" customFormat="1" ht="27" customHeight="1" x14ac:dyDescent="0.25">
      <c r="A6" s="69" t="s">
        <v>5</v>
      </c>
      <c r="B6" s="57" t="s">
        <v>103</v>
      </c>
      <c r="C6" s="57"/>
      <c r="D6" s="57"/>
      <c r="E6" s="57"/>
      <c r="F6" s="58"/>
      <c r="G6" s="276"/>
      <c r="H6" s="257"/>
      <c r="I6" s="59"/>
      <c r="J6" s="70"/>
    </row>
    <row r="7" spans="1:10" s="60" customFormat="1" ht="27" customHeight="1" x14ac:dyDescent="0.25">
      <c r="A7" s="96"/>
      <c r="B7" s="97" t="s">
        <v>9</v>
      </c>
      <c r="C7" s="98" t="s">
        <v>104</v>
      </c>
      <c r="D7" s="98"/>
      <c r="E7" s="98"/>
      <c r="F7" s="99"/>
      <c r="G7" s="258">
        <f>G8+G9+G16+G21</f>
        <v>590557831.22000003</v>
      </c>
      <c r="H7" s="258">
        <f>H8+H9+H16+H21</f>
        <v>592123465.56999993</v>
      </c>
      <c r="I7" s="63">
        <f>G7-H7</f>
        <v>-1565634.3499999046</v>
      </c>
      <c r="J7" s="72">
        <f t="shared" ref="J7:J33" si="0">IF(H7=0,"-    ",I7/H7)</f>
        <v>-2.6441011732118522E-3</v>
      </c>
    </row>
    <row r="8" spans="1:10" s="62" customFormat="1" ht="27" customHeight="1" x14ac:dyDescent="0.25">
      <c r="A8" s="100"/>
      <c r="B8" s="101"/>
      <c r="C8" s="102"/>
      <c r="D8" s="101" t="s">
        <v>19</v>
      </c>
      <c r="E8" s="102" t="s">
        <v>191</v>
      </c>
      <c r="F8" s="103"/>
      <c r="G8" s="274">
        <v>569189385</v>
      </c>
      <c r="H8" s="259">
        <v>561097230.03999996</v>
      </c>
      <c r="I8" s="61">
        <f t="shared" ref="I8:I33" si="1">G8-H8</f>
        <v>8092154.9600000381</v>
      </c>
      <c r="J8" s="71">
        <f t="shared" si="0"/>
        <v>1.4422019084683697E-2</v>
      </c>
    </row>
    <row r="9" spans="1:10" s="62" customFormat="1" ht="27" customHeight="1" x14ac:dyDescent="0.25">
      <c r="A9" s="100"/>
      <c r="B9" s="101"/>
      <c r="C9" s="102"/>
      <c r="D9" s="97" t="s">
        <v>20</v>
      </c>
      <c r="E9" s="98" t="s">
        <v>270</v>
      </c>
      <c r="F9" s="99"/>
      <c r="G9" s="258">
        <f>SUM(G10:G15)</f>
        <v>21368446.219999999</v>
      </c>
      <c r="H9" s="258">
        <f>SUM(H10:H15)</f>
        <v>31026235.530000001</v>
      </c>
      <c r="I9" s="63">
        <f t="shared" si="1"/>
        <v>-9657789.3100000024</v>
      </c>
      <c r="J9" s="71">
        <f t="shared" si="0"/>
        <v>-0.31127815363425759</v>
      </c>
    </row>
    <row r="10" spans="1:10" s="189" customFormat="1" ht="26.25" customHeight="1" x14ac:dyDescent="0.25">
      <c r="A10" s="182"/>
      <c r="B10" s="183"/>
      <c r="C10" s="184"/>
      <c r="D10" s="183"/>
      <c r="E10" s="185" t="s">
        <v>9</v>
      </c>
      <c r="F10" s="186" t="s">
        <v>230</v>
      </c>
      <c r="G10" s="274">
        <v>982695.02000000025</v>
      </c>
      <c r="H10" s="274">
        <v>1937382.3899999997</v>
      </c>
      <c r="I10" s="61">
        <f t="shared" si="1"/>
        <v>-954687.36999999941</v>
      </c>
      <c r="J10" s="71">
        <f t="shared" si="0"/>
        <v>-0.49277178058793009</v>
      </c>
    </row>
    <row r="11" spans="1:10" s="189" customFormat="1" ht="39" customHeight="1" x14ac:dyDescent="0.25">
      <c r="A11" s="182"/>
      <c r="B11" s="183"/>
      <c r="C11" s="184"/>
      <c r="D11" s="183"/>
      <c r="E11" s="185" t="s">
        <v>11</v>
      </c>
      <c r="F11" s="245" t="s">
        <v>228</v>
      </c>
      <c r="G11" s="274">
        <v>20350000</v>
      </c>
      <c r="H11" s="274">
        <v>28962000</v>
      </c>
      <c r="I11" s="61">
        <f t="shared" si="1"/>
        <v>-8612000</v>
      </c>
      <c r="J11" s="71">
        <f t="shared" si="0"/>
        <v>-0.2973551550307299</v>
      </c>
    </row>
    <row r="12" spans="1:10" s="189" customFormat="1" ht="33" customHeight="1" x14ac:dyDescent="0.25">
      <c r="A12" s="182"/>
      <c r="B12" s="183"/>
      <c r="C12" s="184"/>
      <c r="D12" s="183"/>
      <c r="E12" s="185" t="s">
        <v>12</v>
      </c>
      <c r="F12" s="245" t="s">
        <v>229</v>
      </c>
      <c r="G12" s="274">
        <v>0</v>
      </c>
      <c r="H12" s="274">
        <v>0</v>
      </c>
      <c r="I12" s="61">
        <f t="shared" si="1"/>
        <v>0</v>
      </c>
      <c r="J12" s="71" t="str">
        <f t="shared" si="0"/>
        <v xml:space="preserve">-    </v>
      </c>
    </row>
    <row r="13" spans="1:10" s="189" customFormat="1" ht="26.25" customHeight="1" x14ac:dyDescent="0.25">
      <c r="A13" s="182"/>
      <c r="B13" s="183"/>
      <c r="C13" s="184"/>
      <c r="D13" s="183"/>
      <c r="E13" s="185" t="s">
        <v>13</v>
      </c>
      <c r="F13" s="186" t="s">
        <v>271</v>
      </c>
      <c r="G13" s="274">
        <v>0</v>
      </c>
      <c r="H13" s="274">
        <v>0</v>
      </c>
      <c r="I13" s="61">
        <f t="shared" si="1"/>
        <v>0</v>
      </c>
      <c r="J13" s="71" t="str">
        <f t="shared" si="0"/>
        <v xml:space="preserve">-    </v>
      </c>
    </row>
    <row r="14" spans="1:10" s="189" customFormat="1" ht="26.25" customHeight="1" x14ac:dyDescent="0.25">
      <c r="A14" s="182"/>
      <c r="B14" s="183"/>
      <c r="C14" s="184"/>
      <c r="D14" s="183"/>
      <c r="E14" s="185" t="s">
        <v>14</v>
      </c>
      <c r="F14" s="186" t="s">
        <v>272</v>
      </c>
      <c r="G14" s="274">
        <v>0</v>
      </c>
      <c r="H14" s="274">
        <v>0</v>
      </c>
      <c r="I14" s="187">
        <f t="shared" si="1"/>
        <v>0</v>
      </c>
      <c r="J14" s="188" t="str">
        <f t="shared" si="0"/>
        <v xml:space="preserve">-    </v>
      </c>
    </row>
    <row r="15" spans="1:10" s="189" customFormat="1" ht="26.25" customHeight="1" x14ac:dyDescent="0.25">
      <c r="A15" s="182"/>
      <c r="B15" s="183"/>
      <c r="C15" s="184"/>
      <c r="D15" s="183"/>
      <c r="E15" s="185" t="s">
        <v>24</v>
      </c>
      <c r="F15" s="186" t="s">
        <v>273</v>
      </c>
      <c r="G15" s="274">
        <v>35751.199999999997</v>
      </c>
      <c r="H15" s="274">
        <v>126853.14</v>
      </c>
      <c r="I15" s="61">
        <f t="shared" si="1"/>
        <v>-91101.94</v>
      </c>
      <c r="J15" s="71">
        <f t="shared" si="0"/>
        <v>-0.71816858455376043</v>
      </c>
    </row>
    <row r="16" spans="1:10" s="62" customFormat="1" ht="27" customHeight="1" x14ac:dyDescent="0.25">
      <c r="A16" s="100"/>
      <c r="B16" s="101"/>
      <c r="C16" s="102"/>
      <c r="D16" s="101" t="s">
        <v>61</v>
      </c>
      <c r="E16" s="102" t="s">
        <v>118</v>
      </c>
      <c r="F16" s="104"/>
      <c r="G16" s="274">
        <f>+SUM(G17:G20)</f>
        <v>0</v>
      </c>
      <c r="H16" s="274">
        <f>+SUM(H17:H20)</f>
        <v>0</v>
      </c>
      <c r="I16" s="61">
        <f t="shared" si="1"/>
        <v>0</v>
      </c>
      <c r="J16" s="71" t="str">
        <f t="shared" si="0"/>
        <v xml:space="preserve">-    </v>
      </c>
    </row>
    <row r="17" spans="1:10" s="62" customFormat="1" ht="27" customHeight="1" x14ac:dyDescent="0.25">
      <c r="A17" s="100"/>
      <c r="B17" s="101"/>
      <c r="C17" s="102"/>
      <c r="D17" s="102"/>
      <c r="E17" s="155" t="s">
        <v>9</v>
      </c>
      <c r="F17" s="105" t="s">
        <v>119</v>
      </c>
      <c r="G17" s="274">
        <v>0</v>
      </c>
      <c r="H17" s="259">
        <v>0</v>
      </c>
      <c r="I17" s="156">
        <f t="shared" si="1"/>
        <v>0</v>
      </c>
      <c r="J17" s="157" t="str">
        <f t="shared" si="0"/>
        <v xml:space="preserve">-    </v>
      </c>
    </row>
    <row r="18" spans="1:10" s="62" customFormat="1" ht="27" customHeight="1" x14ac:dyDescent="0.25">
      <c r="A18" s="100"/>
      <c r="B18" s="101"/>
      <c r="C18" s="102"/>
      <c r="D18" s="102"/>
      <c r="E18" s="155" t="s">
        <v>11</v>
      </c>
      <c r="F18" s="105" t="s">
        <v>120</v>
      </c>
      <c r="G18" s="274">
        <v>0</v>
      </c>
      <c r="H18" s="259">
        <v>0</v>
      </c>
      <c r="I18" s="156">
        <f t="shared" si="1"/>
        <v>0</v>
      </c>
      <c r="J18" s="157" t="str">
        <f t="shared" si="0"/>
        <v xml:space="preserve">-    </v>
      </c>
    </row>
    <row r="19" spans="1:10" s="62" customFormat="1" ht="27" customHeight="1" x14ac:dyDescent="0.25">
      <c r="A19" s="100"/>
      <c r="B19" s="101"/>
      <c r="C19" s="102"/>
      <c r="D19" s="102"/>
      <c r="E19" s="155" t="s">
        <v>12</v>
      </c>
      <c r="F19" s="105" t="s">
        <v>192</v>
      </c>
      <c r="G19" s="274">
        <v>0</v>
      </c>
      <c r="H19" s="259">
        <v>0</v>
      </c>
      <c r="I19" s="156">
        <f t="shared" si="1"/>
        <v>0</v>
      </c>
      <c r="J19" s="157" t="str">
        <f t="shared" si="0"/>
        <v xml:space="preserve">-    </v>
      </c>
    </row>
    <row r="20" spans="1:10" s="62" customFormat="1" ht="27" customHeight="1" x14ac:dyDescent="0.25">
      <c r="A20" s="100"/>
      <c r="B20" s="101"/>
      <c r="C20" s="102"/>
      <c r="D20" s="102"/>
      <c r="E20" s="155" t="s">
        <v>13</v>
      </c>
      <c r="F20" s="105" t="s">
        <v>121</v>
      </c>
      <c r="G20" s="274">
        <v>0</v>
      </c>
      <c r="H20" s="259">
        <v>0</v>
      </c>
      <c r="I20" s="156">
        <f t="shared" si="1"/>
        <v>0</v>
      </c>
      <c r="J20" s="157" t="str">
        <f t="shared" si="0"/>
        <v xml:space="preserve">-    </v>
      </c>
    </row>
    <row r="21" spans="1:10" s="62" customFormat="1" ht="27" customHeight="1" x14ac:dyDescent="0.25">
      <c r="A21" s="100"/>
      <c r="B21" s="101"/>
      <c r="C21" s="102"/>
      <c r="D21" s="101" t="s">
        <v>107</v>
      </c>
      <c r="E21" s="102" t="s">
        <v>274</v>
      </c>
      <c r="F21" s="103"/>
      <c r="G21" s="274">
        <v>0</v>
      </c>
      <c r="H21" s="259">
        <v>0</v>
      </c>
      <c r="I21" s="61">
        <f t="shared" si="1"/>
        <v>0</v>
      </c>
      <c r="J21" s="71" t="str">
        <f t="shared" si="0"/>
        <v xml:space="preserve">-    </v>
      </c>
    </row>
    <row r="22" spans="1:10" s="60" customFormat="1" ht="27" customHeight="1" x14ac:dyDescent="0.25">
      <c r="A22" s="106"/>
      <c r="B22" s="97" t="s">
        <v>11</v>
      </c>
      <c r="C22" s="98" t="s">
        <v>216</v>
      </c>
      <c r="D22" s="98"/>
      <c r="E22" s="98"/>
      <c r="F22" s="99"/>
      <c r="G22" s="277">
        <v>-1715924.91</v>
      </c>
      <c r="H22" s="258">
        <v>-3079457.4299999997</v>
      </c>
      <c r="I22" s="63">
        <f t="shared" si="1"/>
        <v>1363532.5199999998</v>
      </c>
      <c r="J22" s="72">
        <f t="shared" si="0"/>
        <v>-0.44278336395122692</v>
      </c>
    </row>
    <row r="23" spans="1:10" s="60" customFormat="1" ht="27" customHeight="1" x14ac:dyDescent="0.25">
      <c r="A23" s="106"/>
      <c r="B23" s="97" t="s">
        <v>12</v>
      </c>
      <c r="C23" s="98" t="s">
        <v>217</v>
      </c>
      <c r="D23" s="98"/>
      <c r="E23" s="98"/>
      <c r="F23" s="99"/>
      <c r="G23" s="277">
        <v>3257795.29</v>
      </c>
      <c r="H23" s="258">
        <v>1647133</v>
      </c>
      <c r="I23" s="63">
        <f t="shared" si="1"/>
        <v>1610662.29</v>
      </c>
      <c r="J23" s="72">
        <f t="shared" si="0"/>
        <v>0.97785806610638004</v>
      </c>
    </row>
    <row r="24" spans="1:10" s="60" customFormat="1" ht="27" customHeight="1" x14ac:dyDescent="0.25">
      <c r="A24" s="96"/>
      <c r="B24" s="97" t="s">
        <v>13</v>
      </c>
      <c r="C24" s="98" t="s">
        <v>275</v>
      </c>
      <c r="D24" s="98"/>
      <c r="E24" s="98"/>
      <c r="F24" s="99"/>
      <c r="G24" s="258">
        <f>SUM(G25:G27)</f>
        <v>92441922.75</v>
      </c>
      <c r="H24" s="258">
        <f>SUM(H25:H27)</f>
        <v>90085480.000000015</v>
      </c>
      <c r="I24" s="63">
        <f t="shared" si="1"/>
        <v>2356442.7499999851</v>
      </c>
      <c r="J24" s="72">
        <f t="shared" si="0"/>
        <v>2.6157853074657365E-2</v>
      </c>
    </row>
    <row r="25" spans="1:10" s="62" customFormat="1" ht="27" customHeight="1" x14ac:dyDescent="0.25">
      <c r="A25" s="100"/>
      <c r="B25" s="101"/>
      <c r="C25" s="102"/>
      <c r="D25" s="101" t="s">
        <v>19</v>
      </c>
      <c r="E25" s="102" t="s">
        <v>276</v>
      </c>
      <c r="F25" s="103"/>
      <c r="G25" s="274">
        <v>651213</v>
      </c>
      <c r="H25" s="259">
        <v>64433.149999999994</v>
      </c>
      <c r="I25" s="61">
        <f t="shared" si="1"/>
        <v>586779.85</v>
      </c>
      <c r="J25" s="71">
        <f t="shared" si="0"/>
        <v>9.1068006142800719</v>
      </c>
    </row>
    <row r="26" spans="1:10" s="62" customFormat="1" ht="27" customHeight="1" x14ac:dyDescent="0.25">
      <c r="A26" s="100"/>
      <c r="B26" s="101"/>
      <c r="C26" s="102"/>
      <c r="D26" s="101" t="s">
        <v>20</v>
      </c>
      <c r="E26" s="102" t="s">
        <v>176</v>
      </c>
      <c r="F26" s="103"/>
      <c r="G26" s="274">
        <v>4619733.01</v>
      </c>
      <c r="H26" s="259">
        <v>4492957.4200000009</v>
      </c>
      <c r="I26" s="61">
        <f t="shared" si="1"/>
        <v>126775.58999999892</v>
      </c>
      <c r="J26" s="71">
        <f t="shared" si="0"/>
        <v>2.8216512677299955E-2</v>
      </c>
    </row>
    <row r="27" spans="1:10" s="62" customFormat="1" ht="27" customHeight="1" x14ac:dyDescent="0.25">
      <c r="A27" s="100"/>
      <c r="B27" s="101"/>
      <c r="C27" s="102"/>
      <c r="D27" s="101" t="s">
        <v>61</v>
      </c>
      <c r="E27" s="102" t="s">
        <v>175</v>
      </c>
      <c r="F27" s="104"/>
      <c r="G27" s="274">
        <v>87170976.739999995</v>
      </c>
      <c r="H27" s="259">
        <v>85528089.430000007</v>
      </c>
      <c r="I27" s="61">
        <f t="shared" si="1"/>
        <v>1642887.3099999875</v>
      </c>
      <c r="J27" s="71">
        <f t="shared" si="0"/>
        <v>1.9208745582287322E-2</v>
      </c>
    </row>
    <row r="28" spans="1:10" s="60" customFormat="1" ht="27" customHeight="1" x14ac:dyDescent="0.25">
      <c r="A28" s="106"/>
      <c r="B28" s="97" t="s">
        <v>14</v>
      </c>
      <c r="C28" s="98" t="s">
        <v>171</v>
      </c>
      <c r="D28" s="98"/>
      <c r="E28" s="98"/>
      <c r="F28" s="99"/>
      <c r="G28" s="277">
        <v>2549596.42</v>
      </c>
      <c r="H28" s="258">
        <v>4082057.7</v>
      </c>
      <c r="I28" s="63">
        <f t="shared" si="1"/>
        <v>-1532461.2800000003</v>
      </c>
      <c r="J28" s="72">
        <f t="shared" si="0"/>
        <v>-0.37541391930839196</v>
      </c>
    </row>
    <row r="29" spans="1:10" s="60" customFormat="1" ht="27" customHeight="1" x14ac:dyDescent="0.25">
      <c r="A29" s="106"/>
      <c r="B29" s="97" t="s">
        <v>24</v>
      </c>
      <c r="C29" s="98" t="s">
        <v>277</v>
      </c>
      <c r="D29" s="98"/>
      <c r="E29" s="98"/>
      <c r="F29" s="99"/>
      <c r="G29" s="277">
        <v>5192455.919999999</v>
      </c>
      <c r="H29" s="258">
        <v>5225283.82</v>
      </c>
      <c r="I29" s="63">
        <f t="shared" si="1"/>
        <v>-32827.900000001304</v>
      </c>
      <c r="J29" s="72">
        <f t="shared" si="0"/>
        <v>-6.2825104110806563E-3</v>
      </c>
    </row>
    <row r="30" spans="1:10" s="60" customFormat="1" ht="27" customHeight="1" x14ac:dyDescent="0.25">
      <c r="A30" s="106"/>
      <c r="B30" s="97" t="s">
        <v>26</v>
      </c>
      <c r="C30" s="98" t="s">
        <v>193</v>
      </c>
      <c r="D30" s="98"/>
      <c r="E30" s="98"/>
      <c r="F30" s="99"/>
      <c r="G30" s="277">
        <v>1916753.57</v>
      </c>
      <c r="H30" s="258">
        <v>2186854.69</v>
      </c>
      <c r="I30" s="63">
        <f t="shared" si="1"/>
        <v>-270101.11999999988</v>
      </c>
      <c r="J30" s="72">
        <f t="shared" si="0"/>
        <v>-0.12351123338697913</v>
      </c>
    </row>
    <row r="31" spans="1:10" s="60" customFormat="1" ht="29.25" customHeight="1" x14ac:dyDescent="0.25">
      <c r="A31" s="106"/>
      <c r="B31" s="97" t="s">
        <v>27</v>
      </c>
      <c r="C31" s="194" t="s">
        <v>190</v>
      </c>
      <c r="D31" s="192"/>
      <c r="E31" s="192"/>
      <c r="F31" s="193"/>
      <c r="G31" s="277">
        <v>0</v>
      </c>
      <c r="H31" s="258">
        <v>0</v>
      </c>
      <c r="I31" s="63">
        <f t="shared" si="1"/>
        <v>0</v>
      </c>
      <c r="J31" s="72" t="str">
        <f t="shared" si="0"/>
        <v xml:space="preserve">-    </v>
      </c>
    </row>
    <row r="32" spans="1:10" s="60" customFormat="1" ht="27" customHeight="1" x14ac:dyDescent="0.25">
      <c r="A32" s="106"/>
      <c r="B32" s="97" t="s">
        <v>52</v>
      </c>
      <c r="C32" s="98" t="s">
        <v>122</v>
      </c>
      <c r="D32" s="98"/>
      <c r="E32" s="98"/>
      <c r="F32" s="99"/>
      <c r="G32" s="277">
        <v>903600.29</v>
      </c>
      <c r="H32" s="258">
        <v>874477.62999999989</v>
      </c>
      <c r="I32" s="63">
        <f t="shared" si="1"/>
        <v>29122.660000000149</v>
      </c>
      <c r="J32" s="72">
        <f t="shared" si="0"/>
        <v>3.3302921653925156E-2</v>
      </c>
    </row>
    <row r="33" spans="1:10" s="60" customFormat="1" ht="27" customHeight="1" x14ac:dyDescent="0.25">
      <c r="A33" s="107"/>
      <c r="B33" s="315" t="s">
        <v>157</v>
      </c>
      <c r="C33" s="315"/>
      <c r="D33" s="315"/>
      <c r="E33" s="315"/>
      <c r="F33" s="316"/>
      <c r="G33" s="75">
        <f>G7+G22+G23+G24+SUM(G28:G32)</f>
        <v>695104030.55000007</v>
      </c>
      <c r="H33" s="75">
        <f>H7+H22+H23+H24+SUM(H28:H32)</f>
        <v>693145294.98000002</v>
      </c>
      <c r="I33" s="76">
        <f t="shared" si="1"/>
        <v>1958735.5700000525</v>
      </c>
      <c r="J33" s="82">
        <f t="shared" si="0"/>
        <v>2.8258657805021524E-3</v>
      </c>
    </row>
    <row r="34" spans="1:10" s="62" customFormat="1" ht="9" customHeight="1" x14ac:dyDescent="0.25">
      <c r="A34" s="108"/>
      <c r="B34" s="101"/>
      <c r="C34" s="102"/>
      <c r="D34" s="102"/>
      <c r="E34" s="102"/>
      <c r="F34" s="103"/>
      <c r="G34" s="274"/>
      <c r="H34" s="259"/>
      <c r="I34" s="61"/>
      <c r="J34" s="71"/>
    </row>
    <row r="35" spans="1:10" s="60" customFormat="1" ht="27" customHeight="1" x14ac:dyDescent="0.25">
      <c r="A35" s="96" t="s">
        <v>29</v>
      </c>
      <c r="B35" s="109" t="s">
        <v>105</v>
      </c>
      <c r="C35" s="110"/>
      <c r="D35" s="110"/>
      <c r="E35" s="110"/>
      <c r="F35" s="111"/>
      <c r="G35" s="277"/>
      <c r="H35" s="258"/>
      <c r="I35" s="63"/>
      <c r="J35" s="72"/>
    </row>
    <row r="36" spans="1:10" s="60" customFormat="1" ht="27" customHeight="1" x14ac:dyDescent="0.25">
      <c r="A36" s="106"/>
      <c r="B36" s="97" t="s">
        <v>9</v>
      </c>
      <c r="C36" s="98" t="s">
        <v>106</v>
      </c>
      <c r="D36" s="112"/>
      <c r="E36" s="98"/>
      <c r="F36" s="99"/>
      <c r="G36" s="258">
        <f>SUM(G37:G38)</f>
        <v>96192363.670628145</v>
      </c>
      <c r="H36" s="258">
        <f>SUM(H37:H38)</f>
        <v>89906453.428852767</v>
      </c>
      <c r="I36" s="63">
        <f t="shared" ref="I36:I83" si="2">G36-H36</f>
        <v>6285910.2417753786</v>
      </c>
      <c r="J36" s="72">
        <f t="shared" ref="J36:J83" si="3">IF(H36=0,"-    ",I36/H36)</f>
        <v>6.9916118387983311E-2</v>
      </c>
    </row>
    <row r="37" spans="1:10" s="62" customFormat="1" ht="27" customHeight="1" x14ac:dyDescent="0.25">
      <c r="A37" s="100"/>
      <c r="B37" s="101"/>
      <c r="C37" s="102"/>
      <c r="D37" s="101" t="s">
        <v>19</v>
      </c>
      <c r="E37" s="102" t="s">
        <v>123</v>
      </c>
      <c r="F37" s="103"/>
      <c r="G37" s="274">
        <v>89539981.430628151</v>
      </c>
      <c r="H37" s="259">
        <v>82688249.088852763</v>
      </c>
      <c r="I37" s="61">
        <f t="shared" si="2"/>
        <v>6851732.3417753875</v>
      </c>
      <c r="J37" s="71">
        <f t="shared" si="3"/>
        <v>8.2862225494856584E-2</v>
      </c>
    </row>
    <row r="38" spans="1:10" s="62" customFormat="1" ht="27" customHeight="1" x14ac:dyDescent="0.25">
      <c r="A38" s="100"/>
      <c r="B38" s="101"/>
      <c r="C38" s="102"/>
      <c r="D38" s="101" t="s">
        <v>20</v>
      </c>
      <c r="E38" s="102" t="s">
        <v>124</v>
      </c>
      <c r="F38" s="103"/>
      <c r="G38" s="274">
        <v>6652382.2399999993</v>
      </c>
      <c r="H38" s="259">
        <v>7218204.3399999999</v>
      </c>
      <c r="I38" s="61">
        <f t="shared" si="2"/>
        <v>-565822.10000000056</v>
      </c>
      <c r="J38" s="71">
        <f t="shared" si="3"/>
        <v>-7.8388207558003353E-2</v>
      </c>
    </row>
    <row r="39" spans="1:10" s="60" customFormat="1" ht="27" customHeight="1" x14ac:dyDescent="0.25">
      <c r="A39" s="106"/>
      <c r="B39" s="97" t="s">
        <v>11</v>
      </c>
      <c r="C39" s="98" t="s">
        <v>278</v>
      </c>
      <c r="D39" s="112"/>
      <c r="E39" s="98"/>
      <c r="F39" s="99"/>
      <c r="G39" s="258">
        <f>SUM(G40:G56)</f>
        <v>342979780.85000002</v>
      </c>
      <c r="H39" s="258">
        <f>SUM(H40:H56)</f>
        <v>337194106.60000008</v>
      </c>
      <c r="I39" s="63">
        <f t="shared" si="2"/>
        <v>5785674.2499999404</v>
      </c>
      <c r="J39" s="72">
        <f t="shared" si="3"/>
        <v>1.7158289948594075E-2</v>
      </c>
    </row>
    <row r="40" spans="1:10" s="62" customFormat="1" ht="27" customHeight="1" x14ac:dyDescent="0.25">
      <c r="A40" s="108"/>
      <c r="B40" s="101"/>
      <c r="C40" s="102"/>
      <c r="D40" s="101" t="s">
        <v>19</v>
      </c>
      <c r="E40" s="102" t="s">
        <v>194</v>
      </c>
      <c r="F40" s="103"/>
      <c r="G40" s="274">
        <v>49472608.570000008</v>
      </c>
      <c r="H40" s="259">
        <v>49010053.080000006</v>
      </c>
      <c r="I40" s="61">
        <f t="shared" si="2"/>
        <v>462555.49000000209</v>
      </c>
      <c r="J40" s="71">
        <f t="shared" si="3"/>
        <v>9.4379716186996226E-3</v>
      </c>
    </row>
    <row r="41" spans="1:10" s="62" customFormat="1" ht="27" customHeight="1" x14ac:dyDescent="0.25">
      <c r="A41" s="108"/>
      <c r="B41" s="101"/>
      <c r="C41" s="102"/>
      <c r="D41" s="101" t="s">
        <v>20</v>
      </c>
      <c r="E41" s="102" t="s">
        <v>195</v>
      </c>
      <c r="F41" s="103"/>
      <c r="G41" s="274">
        <v>49792895.740000002</v>
      </c>
      <c r="H41" s="259">
        <v>51104623.350000001</v>
      </c>
      <c r="I41" s="61">
        <f t="shared" si="2"/>
        <v>-1311727.6099999994</v>
      </c>
      <c r="J41" s="71">
        <f t="shared" si="3"/>
        <v>-2.5667493937219271E-2</v>
      </c>
    </row>
    <row r="42" spans="1:10" s="62" customFormat="1" ht="27" customHeight="1" x14ac:dyDescent="0.25">
      <c r="A42" s="108"/>
      <c r="B42" s="101"/>
      <c r="C42" s="113"/>
      <c r="D42" s="101" t="s">
        <v>61</v>
      </c>
      <c r="E42" s="102" t="s">
        <v>246</v>
      </c>
      <c r="F42" s="103"/>
      <c r="G42" s="274">
        <v>51267943.019999996</v>
      </c>
      <c r="H42" s="259">
        <v>47656474.599999994</v>
      </c>
      <c r="I42" s="61">
        <f t="shared" si="2"/>
        <v>3611468.4200000018</v>
      </c>
      <c r="J42" s="71">
        <f t="shared" si="3"/>
        <v>7.578127526873342E-2</v>
      </c>
    </row>
    <row r="43" spans="1:10" s="62" customFormat="1" ht="27" customHeight="1" x14ac:dyDescent="0.25">
      <c r="A43" s="108"/>
      <c r="B43" s="101"/>
      <c r="C43" s="113"/>
      <c r="D43" s="101" t="s">
        <v>107</v>
      </c>
      <c r="E43" s="102" t="s">
        <v>250</v>
      </c>
      <c r="F43" s="103"/>
      <c r="G43" s="274">
        <v>15906240.870000001</v>
      </c>
      <c r="H43" s="259">
        <v>15660084.58</v>
      </c>
      <c r="I43" s="61">
        <f t="shared" si="2"/>
        <v>246156.29000000097</v>
      </c>
      <c r="J43" s="71">
        <f t="shared" si="3"/>
        <v>1.5718707567797884E-2</v>
      </c>
    </row>
    <row r="44" spans="1:10" s="62" customFormat="1" ht="27" customHeight="1" x14ac:dyDescent="0.25">
      <c r="A44" s="108"/>
      <c r="B44" s="101"/>
      <c r="C44" s="113"/>
      <c r="D44" s="101" t="s">
        <v>109</v>
      </c>
      <c r="E44" s="102" t="s">
        <v>249</v>
      </c>
      <c r="F44" s="103"/>
      <c r="G44" s="274">
        <v>1995848.2201901812</v>
      </c>
      <c r="H44" s="259">
        <v>1660788.5029857385</v>
      </c>
      <c r="I44" s="61">
        <f t="shared" si="2"/>
        <v>335059.71720444271</v>
      </c>
      <c r="J44" s="71">
        <f t="shared" si="3"/>
        <v>0.20174737277027016</v>
      </c>
    </row>
    <row r="45" spans="1:10" s="62" customFormat="1" ht="27" customHeight="1" x14ac:dyDescent="0.25">
      <c r="A45" s="108"/>
      <c r="B45" s="101"/>
      <c r="C45" s="113"/>
      <c r="D45" s="101" t="s">
        <v>125</v>
      </c>
      <c r="E45" s="102" t="s">
        <v>248</v>
      </c>
      <c r="F45" s="103"/>
      <c r="G45" s="274">
        <v>6253900.7598098191</v>
      </c>
      <c r="H45" s="259">
        <v>6874109.5370142618</v>
      </c>
      <c r="I45" s="61">
        <f t="shared" si="2"/>
        <v>-620208.77720444277</v>
      </c>
      <c r="J45" s="71">
        <f t="shared" si="3"/>
        <v>-9.0223871741477613E-2</v>
      </c>
    </row>
    <row r="46" spans="1:10" s="62" customFormat="1" ht="27" customHeight="1" x14ac:dyDescent="0.25">
      <c r="A46" s="108"/>
      <c r="B46" s="101"/>
      <c r="C46" s="113"/>
      <c r="D46" s="101" t="s">
        <v>126</v>
      </c>
      <c r="E46" s="102" t="s">
        <v>247</v>
      </c>
      <c r="F46" s="103"/>
      <c r="G46" s="274">
        <v>123132795.03999999</v>
      </c>
      <c r="H46" s="259">
        <v>118377498.38000001</v>
      </c>
      <c r="I46" s="61">
        <f t="shared" si="2"/>
        <v>4755296.6599999815</v>
      </c>
      <c r="J46" s="71">
        <f t="shared" si="3"/>
        <v>4.0170612870489529E-2</v>
      </c>
    </row>
    <row r="47" spans="1:10" s="62" customFormat="1" ht="27" customHeight="1" x14ac:dyDescent="0.25">
      <c r="A47" s="108"/>
      <c r="B47" s="101"/>
      <c r="C47" s="113"/>
      <c r="D47" s="101" t="s">
        <v>127</v>
      </c>
      <c r="E47" s="102" t="s">
        <v>243</v>
      </c>
      <c r="F47" s="103"/>
      <c r="G47" s="274">
        <v>8320104.0499999998</v>
      </c>
      <c r="H47" s="259">
        <v>8763750.4800000004</v>
      </c>
      <c r="I47" s="63">
        <f t="shared" si="2"/>
        <v>-443646.43000000063</v>
      </c>
      <c r="J47" s="72">
        <f t="shared" si="3"/>
        <v>-5.062289610052894E-2</v>
      </c>
    </row>
    <row r="48" spans="1:10" s="62" customFormat="1" ht="27" customHeight="1" x14ac:dyDescent="0.25">
      <c r="A48" s="108"/>
      <c r="B48" s="101"/>
      <c r="C48" s="113"/>
      <c r="D48" s="101" t="s">
        <v>128</v>
      </c>
      <c r="E48" s="102" t="s">
        <v>231</v>
      </c>
      <c r="F48" s="103"/>
      <c r="G48" s="274">
        <v>6132476.5800000001</v>
      </c>
      <c r="H48" s="259">
        <v>5818432.0999999996</v>
      </c>
      <c r="I48" s="63">
        <f t="shared" si="2"/>
        <v>314044.48000000045</v>
      </c>
      <c r="J48" s="72">
        <f t="shared" si="3"/>
        <v>5.3974073187173649E-2</v>
      </c>
    </row>
    <row r="49" spans="1:10" s="62" customFormat="1" ht="27" customHeight="1" x14ac:dyDescent="0.25">
      <c r="A49" s="108"/>
      <c r="B49" s="101"/>
      <c r="C49" s="113"/>
      <c r="D49" s="101" t="s">
        <v>129</v>
      </c>
      <c r="E49" s="102" t="s">
        <v>232</v>
      </c>
      <c r="F49" s="103"/>
      <c r="G49" s="274">
        <v>1762746.1</v>
      </c>
      <c r="H49" s="259">
        <v>878777</v>
      </c>
      <c r="I49" s="63">
        <f t="shared" si="2"/>
        <v>883969.10000000009</v>
      </c>
      <c r="J49" s="72">
        <f t="shared" si="3"/>
        <v>1.0059083248651253</v>
      </c>
    </row>
    <row r="50" spans="1:10" s="62" customFormat="1" ht="27" customHeight="1" x14ac:dyDescent="0.25">
      <c r="A50" s="108"/>
      <c r="B50" s="101"/>
      <c r="C50" s="113"/>
      <c r="D50" s="101" t="s">
        <v>130</v>
      </c>
      <c r="E50" s="102" t="s">
        <v>233</v>
      </c>
      <c r="F50" s="103"/>
      <c r="G50" s="274">
        <v>3254723.04</v>
      </c>
      <c r="H50" s="259">
        <v>2428510.62</v>
      </c>
      <c r="I50" s="61">
        <f t="shared" si="2"/>
        <v>826212.41999999993</v>
      </c>
      <c r="J50" s="71">
        <f t="shared" si="3"/>
        <v>0.34021363266675764</v>
      </c>
    </row>
    <row r="51" spans="1:10" s="62" customFormat="1" ht="27" customHeight="1" x14ac:dyDescent="0.25">
      <c r="A51" s="108"/>
      <c r="B51" s="101"/>
      <c r="C51" s="113"/>
      <c r="D51" s="101" t="s">
        <v>234</v>
      </c>
      <c r="E51" s="102" t="s">
        <v>235</v>
      </c>
      <c r="F51" s="103"/>
      <c r="G51" s="274">
        <v>12995683.109999999</v>
      </c>
      <c r="H51" s="259">
        <v>12161236.160000002</v>
      </c>
      <c r="I51" s="61">
        <f t="shared" si="2"/>
        <v>834446.94999999739</v>
      </c>
      <c r="J51" s="71">
        <f t="shared" si="3"/>
        <v>6.8615306784733737E-2</v>
      </c>
    </row>
    <row r="52" spans="1:10" s="62" customFormat="1" ht="27" customHeight="1" x14ac:dyDescent="0.25">
      <c r="A52" s="108"/>
      <c r="B52" s="101"/>
      <c r="C52" s="113"/>
      <c r="D52" s="101" t="s">
        <v>236</v>
      </c>
      <c r="E52" s="102" t="s">
        <v>237</v>
      </c>
      <c r="F52" s="103"/>
      <c r="G52" s="274">
        <v>2821152.77</v>
      </c>
      <c r="H52" s="259">
        <v>2737172.1799999997</v>
      </c>
      <c r="I52" s="63">
        <f t="shared" si="2"/>
        <v>83980.590000000317</v>
      </c>
      <c r="J52" s="72">
        <f t="shared" si="3"/>
        <v>3.0681515256376867E-2</v>
      </c>
    </row>
    <row r="53" spans="1:10" s="62" customFormat="1" ht="27" customHeight="1" x14ac:dyDescent="0.25">
      <c r="A53" s="108"/>
      <c r="B53" s="101"/>
      <c r="C53" s="113"/>
      <c r="D53" s="101" t="s">
        <v>238</v>
      </c>
      <c r="E53" s="102" t="s">
        <v>239</v>
      </c>
      <c r="F53" s="103"/>
      <c r="G53" s="274">
        <v>7266334.0199999996</v>
      </c>
      <c r="H53" s="259">
        <v>8909347.4600000009</v>
      </c>
      <c r="I53" s="63">
        <f t="shared" si="2"/>
        <v>-1643013.4400000013</v>
      </c>
      <c r="J53" s="72">
        <f t="shared" si="3"/>
        <v>-0.18441456541868906</v>
      </c>
    </row>
    <row r="54" spans="1:10" s="62" customFormat="1" ht="27" customHeight="1" x14ac:dyDescent="0.25">
      <c r="A54" s="108"/>
      <c r="B54" s="114"/>
      <c r="C54" s="115"/>
      <c r="D54" s="101" t="s">
        <v>240</v>
      </c>
      <c r="E54" s="115" t="s">
        <v>279</v>
      </c>
      <c r="F54" s="104"/>
      <c r="G54" s="274">
        <v>1554758.7400000002</v>
      </c>
      <c r="H54" s="259">
        <v>3604434.8000000003</v>
      </c>
      <c r="I54" s="61">
        <f t="shared" si="2"/>
        <v>-2049676.06</v>
      </c>
      <c r="J54" s="71">
        <f t="shared" si="3"/>
        <v>-0.56865394263755298</v>
      </c>
    </row>
    <row r="55" spans="1:10" s="62" customFormat="1" ht="27" customHeight="1" x14ac:dyDescent="0.25">
      <c r="A55" s="108"/>
      <c r="B55" s="114"/>
      <c r="C55" s="115"/>
      <c r="D55" s="101" t="s">
        <v>241</v>
      </c>
      <c r="E55" s="115" t="s">
        <v>244</v>
      </c>
      <c r="F55" s="104"/>
      <c r="G55" s="274">
        <v>1049570.22</v>
      </c>
      <c r="H55" s="259">
        <v>1548813.77</v>
      </c>
      <c r="I55" s="63">
        <f t="shared" si="2"/>
        <v>-499243.55000000005</v>
      </c>
      <c r="J55" s="72">
        <f t="shared" si="3"/>
        <v>-0.32233930229068147</v>
      </c>
    </row>
    <row r="56" spans="1:10" s="62" customFormat="1" ht="27" customHeight="1" x14ac:dyDescent="0.25">
      <c r="A56" s="108"/>
      <c r="B56" s="114"/>
      <c r="C56" s="115"/>
      <c r="D56" s="101" t="s">
        <v>242</v>
      </c>
      <c r="E56" s="115" t="s">
        <v>245</v>
      </c>
      <c r="F56" s="104"/>
      <c r="G56" s="274">
        <v>0</v>
      </c>
      <c r="H56" s="259">
        <v>0</v>
      </c>
      <c r="I56" s="63">
        <f t="shared" si="2"/>
        <v>0</v>
      </c>
      <c r="J56" s="72" t="str">
        <f t="shared" si="3"/>
        <v xml:space="preserve">-    </v>
      </c>
    </row>
    <row r="57" spans="1:10" s="62" customFormat="1" ht="27" customHeight="1" x14ac:dyDescent="0.25">
      <c r="A57" s="108"/>
      <c r="B57" s="97" t="s">
        <v>12</v>
      </c>
      <c r="C57" s="98" t="s">
        <v>196</v>
      </c>
      <c r="D57" s="169"/>
      <c r="E57" s="168"/>
      <c r="F57" s="170"/>
      <c r="G57" s="258">
        <f>SUM(G58:G60)</f>
        <v>41415785.699999996</v>
      </c>
      <c r="H57" s="258">
        <f>SUM(H58:H60)</f>
        <v>42419552.219999991</v>
      </c>
      <c r="I57" s="63">
        <f t="shared" si="2"/>
        <v>-1003766.5199999958</v>
      </c>
      <c r="J57" s="72">
        <f t="shared" si="3"/>
        <v>-2.3662826868001204E-2</v>
      </c>
    </row>
    <row r="58" spans="1:10" s="62" customFormat="1" ht="27" customHeight="1" x14ac:dyDescent="0.25">
      <c r="A58" s="108"/>
      <c r="B58" s="97"/>
      <c r="C58" s="98"/>
      <c r="D58" s="101" t="s">
        <v>19</v>
      </c>
      <c r="E58" s="115" t="s">
        <v>280</v>
      </c>
      <c r="F58" s="170"/>
      <c r="G58" s="274">
        <v>39523001.589999996</v>
      </c>
      <c r="H58" s="259">
        <v>40215839.519999996</v>
      </c>
      <c r="I58" s="63">
        <f t="shared" si="2"/>
        <v>-692837.9299999997</v>
      </c>
      <c r="J58" s="72">
        <f t="shared" si="3"/>
        <v>-1.7227986242968771E-2</v>
      </c>
    </row>
    <row r="59" spans="1:10" s="62" customFormat="1" ht="27" customHeight="1" x14ac:dyDescent="0.25">
      <c r="A59" s="108"/>
      <c r="B59" s="190"/>
      <c r="C59" s="101"/>
      <c r="D59" s="101" t="s">
        <v>20</v>
      </c>
      <c r="E59" s="115" t="s">
        <v>251</v>
      </c>
      <c r="F59" s="170"/>
      <c r="G59" s="274">
        <v>1743336.51</v>
      </c>
      <c r="H59" s="259">
        <v>2036025.0499999998</v>
      </c>
      <c r="I59" s="63">
        <f t="shared" si="2"/>
        <v>-292688.5399999998</v>
      </c>
      <c r="J59" s="72">
        <f t="shared" si="3"/>
        <v>-0.14375488160128475</v>
      </c>
    </row>
    <row r="60" spans="1:10" s="62" customFormat="1" ht="27" customHeight="1" x14ac:dyDescent="0.25">
      <c r="A60" s="108"/>
      <c r="B60" s="190"/>
      <c r="C60" s="101"/>
      <c r="D60" s="101" t="s">
        <v>61</v>
      </c>
      <c r="E60" s="115" t="s">
        <v>252</v>
      </c>
      <c r="F60" s="170"/>
      <c r="G60" s="274">
        <v>149447.6</v>
      </c>
      <c r="H60" s="259">
        <v>167687.65</v>
      </c>
      <c r="I60" s="63">
        <f t="shared" si="2"/>
        <v>-18240.049999999988</v>
      </c>
      <c r="J60" s="72">
        <f t="shared" si="3"/>
        <v>-0.1087739615887037</v>
      </c>
    </row>
    <row r="61" spans="1:10" s="62" customFormat="1" ht="27" customHeight="1" x14ac:dyDescent="0.25">
      <c r="A61" s="108"/>
      <c r="B61" s="97" t="s">
        <v>13</v>
      </c>
      <c r="C61" s="116" t="s">
        <v>253</v>
      </c>
      <c r="D61" s="101"/>
      <c r="E61" s="118"/>
      <c r="F61" s="117"/>
      <c r="G61" s="277">
        <v>11427428.720000001</v>
      </c>
      <c r="H61" s="258">
        <v>10384169.289999999</v>
      </c>
      <c r="I61" s="63">
        <f t="shared" si="2"/>
        <v>1043259.4300000016</v>
      </c>
      <c r="J61" s="72">
        <f t="shared" si="3"/>
        <v>0.10046633494358234</v>
      </c>
    </row>
    <row r="62" spans="1:10" s="60" customFormat="1" ht="27" customHeight="1" x14ac:dyDescent="0.25">
      <c r="A62" s="108"/>
      <c r="B62" s="97" t="s">
        <v>14</v>
      </c>
      <c r="C62" s="116" t="s">
        <v>185</v>
      </c>
      <c r="D62" s="97"/>
      <c r="E62" s="168"/>
      <c r="F62" s="170"/>
      <c r="G62" s="277">
        <v>2278613.6800000002</v>
      </c>
      <c r="H62" s="258">
        <v>2361516.2000000002</v>
      </c>
      <c r="I62" s="63">
        <f t="shared" si="2"/>
        <v>-82902.520000000019</v>
      </c>
      <c r="J62" s="72">
        <f t="shared" si="3"/>
        <v>-3.5105632559285435E-2</v>
      </c>
    </row>
    <row r="63" spans="1:10" s="60" customFormat="1" ht="27" customHeight="1" x14ac:dyDescent="0.25">
      <c r="A63" s="108"/>
      <c r="B63" s="97" t="s">
        <v>24</v>
      </c>
      <c r="C63" s="116" t="s">
        <v>132</v>
      </c>
      <c r="D63" s="110"/>
      <c r="E63" s="116"/>
      <c r="F63" s="117"/>
      <c r="G63" s="258">
        <f>SUM(G64:G68)</f>
        <v>196734511.72999999</v>
      </c>
      <c r="H63" s="258">
        <f>SUM(H64:H68)</f>
        <v>198049036.43000004</v>
      </c>
      <c r="I63" s="63">
        <f t="shared" si="2"/>
        <v>-1314524.7000000477</v>
      </c>
      <c r="J63" s="72">
        <f t="shared" si="3"/>
        <v>-6.6373698337313719E-3</v>
      </c>
    </row>
    <row r="64" spans="1:10" s="62" customFormat="1" ht="27" customHeight="1" x14ac:dyDescent="0.25">
      <c r="A64" s="108"/>
      <c r="B64" s="101"/>
      <c r="C64" s="118"/>
      <c r="D64" s="101" t="s">
        <v>19</v>
      </c>
      <c r="E64" s="102" t="s">
        <v>133</v>
      </c>
      <c r="F64" s="119"/>
      <c r="G64" s="274">
        <v>78706616.639999971</v>
      </c>
      <c r="H64" s="259">
        <v>79897843.109999999</v>
      </c>
      <c r="I64" s="61">
        <f t="shared" si="2"/>
        <v>-1191226.4700000286</v>
      </c>
      <c r="J64" s="71">
        <f t="shared" si="3"/>
        <v>-1.4909369560327153E-2</v>
      </c>
    </row>
    <row r="65" spans="1:10" s="62" customFormat="1" ht="27" customHeight="1" x14ac:dyDescent="0.25">
      <c r="A65" s="108"/>
      <c r="B65" s="101"/>
      <c r="C65" s="118"/>
      <c r="D65" s="101" t="s">
        <v>20</v>
      </c>
      <c r="E65" s="102" t="s">
        <v>134</v>
      </c>
      <c r="F65" s="119"/>
      <c r="G65" s="274">
        <v>6143428.6999999993</v>
      </c>
      <c r="H65" s="259">
        <v>6295515.8999999994</v>
      </c>
      <c r="I65" s="61">
        <f t="shared" si="2"/>
        <v>-152087.20000000019</v>
      </c>
      <c r="J65" s="71">
        <f t="shared" si="3"/>
        <v>-2.4158020155266417E-2</v>
      </c>
    </row>
    <row r="66" spans="1:10" s="62" customFormat="1" ht="27" customHeight="1" x14ac:dyDescent="0.25">
      <c r="A66" s="108"/>
      <c r="B66" s="101"/>
      <c r="C66" s="118"/>
      <c r="D66" s="101" t="s">
        <v>61</v>
      </c>
      <c r="E66" s="102" t="s">
        <v>135</v>
      </c>
      <c r="F66" s="119"/>
      <c r="G66" s="274">
        <v>82771751.739999995</v>
      </c>
      <c r="H66" s="259">
        <v>82338432.460000008</v>
      </c>
      <c r="I66" s="61">
        <f t="shared" si="2"/>
        <v>433319.27999998629</v>
      </c>
      <c r="J66" s="71">
        <f t="shared" si="3"/>
        <v>5.262661275589533E-3</v>
      </c>
    </row>
    <row r="67" spans="1:10" s="62" customFormat="1" ht="27" customHeight="1" x14ac:dyDescent="0.25">
      <c r="A67" s="108"/>
      <c r="B67" s="101"/>
      <c r="C67" s="118"/>
      <c r="D67" s="101" t="s">
        <v>107</v>
      </c>
      <c r="E67" s="102" t="s">
        <v>136</v>
      </c>
      <c r="F67" s="119"/>
      <c r="G67" s="274">
        <v>2766720.52</v>
      </c>
      <c r="H67" s="259">
        <v>2903425.9</v>
      </c>
      <c r="I67" s="61">
        <f t="shared" si="2"/>
        <v>-136705.37999999989</v>
      </c>
      <c r="J67" s="71">
        <f t="shared" si="3"/>
        <v>-4.7084163573797383E-2</v>
      </c>
    </row>
    <row r="68" spans="1:10" s="62" customFormat="1" ht="27" customHeight="1" x14ac:dyDescent="0.25">
      <c r="A68" s="108"/>
      <c r="B68" s="101"/>
      <c r="C68" s="118"/>
      <c r="D68" s="101" t="s">
        <v>109</v>
      </c>
      <c r="E68" s="102" t="s">
        <v>137</v>
      </c>
      <c r="F68" s="119"/>
      <c r="G68" s="274">
        <v>26345994.130000006</v>
      </c>
      <c r="H68" s="259">
        <v>26613819.060000002</v>
      </c>
      <c r="I68" s="61">
        <f t="shared" si="2"/>
        <v>-267824.92999999598</v>
      </c>
      <c r="J68" s="71">
        <f t="shared" si="3"/>
        <v>-1.0063378329738894E-2</v>
      </c>
    </row>
    <row r="69" spans="1:10" s="62" customFormat="1" ht="27" customHeight="1" x14ac:dyDescent="0.25">
      <c r="A69" s="108"/>
      <c r="B69" s="97" t="s">
        <v>26</v>
      </c>
      <c r="C69" s="116" t="s">
        <v>108</v>
      </c>
      <c r="D69" s="171"/>
      <c r="E69" s="168"/>
      <c r="F69" s="170"/>
      <c r="G69" s="277">
        <v>1863025.77</v>
      </c>
      <c r="H69" s="258">
        <v>6395529.6600000001</v>
      </c>
      <c r="I69" s="63">
        <f t="shared" si="2"/>
        <v>-4532503.8900000006</v>
      </c>
      <c r="J69" s="72">
        <f t="shared" si="3"/>
        <v>-0.70869875224689372</v>
      </c>
    </row>
    <row r="70" spans="1:10" s="60" customFormat="1" ht="27" customHeight="1" x14ac:dyDescent="0.25">
      <c r="A70" s="108"/>
      <c r="B70" s="97" t="s">
        <v>27</v>
      </c>
      <c r="C70" s="116" t="s">
        <v>138</v>
      </c>
      <c r="D70" s="110"/>
      <c r="E70" s="116"/>
      <c r="F70" s="117"/>
      <c r="G70" s="258">
        <f>SUM(G71:G73)</f>
        <v>6787278.1499999994</v>
      </c>
      <c r="H70" s="258">
        <f>SUM(H71:H73)</f>
        <v>6737889.8900000006</v>
      </c>
      <c r="I70" s="63">
        <f t="shared" si="2"/>
        <v>49388.259999998845</v>
      </c>
      <c r="J70" s="72">
        <f t="shared" si="3"/>
        <v>7.3299298157570277E-3</v>
      </c>
    </row>
    <row r="71" spans="1:10" s="62" customFormat="1" ht="27" customHeight="1" x14ac:dyDescent="0.25">
      <c r="A71" s="108"/>
      <c r="B71" s="101"/>
      <c r="C71" s="118"/>
      <c r="D71" s="101" t="s">
        <v>19</v>
      </c>
      <c r="E71" s="102" t="s">
        <v>197</v>
      </c>
      <c r="F71" s="119"/>
      <c r="G71" s="274">
        <v>486498.75999999995</v>
      </c>
      <c r="H71" s="259">
        <v>439835.05</v>
      </c>
      <c r="I71" s="61">
        <f t="shared" si="2"/>
        <v>46663.709999999963</v>
      </c>
      <c r="J71" s="71">
        <f t="shared" si="3"/>
        <v>0.10609365942982481</v>
      </c>
    </row>
    <row r="72" spans="1:10" s="60" customFormat="1" ht="27" customHeight="1" x14ac:dyDescent="0.25">
      <c r="A72" s="106"/>
      <c r="B72" s="97"/>
      <c r="C72" s="116"/>
      <c r="D72" s="101" t="s">
        <v>20</v>
      </c>
      <c r="E72" s="102" t="s">
        <v>254</v>
      </c>
      <c r="F72" s="117"/>
      <c r="G72" s="274">
        <v>3265212.6</v>
      </c>
      <c r="H72" s="259">
        <v>3265212.6</v>
      </c>
      <c r="I72" s="63">
        <f t="shared" si="2"/>
        <v>0</v>
      </c>
      <c r="J72" s="72">
        <f t="shared" si="3"/>
        <v>0</v>
      </c>
    </row>
    <row r="73" spans="1:10" s="60" customFormat="1" ht="27" customHeight="1" x14ac:dyDescent="0.25">
      <c r="A73" s="106"/>
      <c r="B73" s="97"/>
      <c r="C73" s="116"/>
      <c r="D73" s="101" t="s">
        <v>61</v>
      </c>
      <c r="E73" s="102" t="s">
        <v>255</v>
      </c>
      <c r="F73" s="117"/>
      <c r="G73" s="274">
        <v>3035566.7899999996</v>
      </c>
      <c r="H73" s="259">
        <v>3032842.2400000002</v>
      </c>
      <c r="I73" s="63">
        <f t="shared" si="2"/>
        <v>2724.5499999993481</v>
      </c>
      <c r="J73" s="72">
        <f t="shared" si="3"/>
        <v>8.9834873837662849E-4</v>
      </c>
    </row>
    <row r="74" spans="1:10" s="60" customFormat="1" ht="27" customHeight="1" x14ac:dyDescent="0.25">
      <c r="A74" s="106"/>
      <c r="B74" s="97" t="s">
        <v>52</v>
      </c>
      <c r="C74" s="116" t="s">
        <v>198</v>
      </c>
      <c r="D74" s="110"/>
      <c r="E74" s="116"/>
      <c r="F74" s="117"/>
      <c r="G74" s="277">
        <v>0</v>
      </c>
      <c r="H74" s="258">
        <v>1877.78</v>
      </c>
      <c r="I74" s="63">
        <f t="shared" si="2"/>
        <v>-1877.78</v>
      </c>
      <c r="J74" s="72">
        <f t="shared" si="3"/>
        <v>-1</v>
      </c>
    </row>
    <row r="75" spans="1:10" s="60" customFormat="1" ht="27" customHeight="1" x14ac:dyDescent="0.25">
      <c r="A75" s="106"/>
      <c r="B75" s="97" t="s">
        <v>167</v>
      </c>
      <c r="C75" s="116" t="s">
        <v>110</v>
      </c>
      <c r="D75" s="110"/>
      <c r="E75" s="116"/>
      <c r="F75" s="117"/>
      <c r="G75" s="258">
        <f>SUM(G76:G77)</f>
        <v>213082.33000000005</v>
      </c>
      <c r="H75" s="258">
        <f>SUM(H76:H77)</f>
        <v>-734925.54000000155</v>
      </c>
      <c r="I75" s="63">
        <f t="shared" si="2"/>
        <v>948007.87000000163</v>
      </c>
      <c r="J75" s="72">
        <f t="shared" si="3"/>
        <v>-1.2899373043968503</v>
      </c>
    </row>
    <row r="76" spans="1:10" s="62" customFormat="1" ht="27" customHeight="1" x14ac:dyDescent="0.25">
      <c r="A76" s="120"/>
      <c r="B76" s="114"/>
      <c r="C76" s="118"/>
      <c r="D76" s="101" t="s">
        <v>19</v>
      </c>
      <c r="E76" s="118" t="s">
        <v>199</v>
      </c>
      <c r="F76" s="119"/>
      <c r="G76" s="274">
        <v>218996.31000000006</v>
      </c>
      <c r="H76" s="259">
        <v>-729782.17000000156</v>
      </c>
      <c r="I76" s="61">
        <f t="shared" si="2"/>
        <v>948778.48000000161</v>
      </c>
      <c r="J76" s="71">
        <f t="shared" si="3"/>
        <v>-1.3000844895950248</v>
      </c>
    </row>
    <row r="77" spans="1:10" s="62" customFormat="1" ht="27" customHeight="1" x14ac:dyDescent="0.25">
      <c r="A77" s="120"/>
      <c r="B77" s="114"/>
      <c r="C77" s="118"/>
      <c r="D77" s="101" t="s">
        <v>20</v>
      </c>
      <c r="E77" s="118" t="s">
        <v>200</v>
      </c>
      <c r="F77" s="119"/>
      <c r="G77" s="274">
        <v>-5913.98</v>
      </c>
      <c r="H77" s="259">
        <v>-5143.3700000000044</v>
      </c>
      <c r="I77" s="61">
        <f t="shared" si="2"/>
        <v>-770.60999999999513</v>
      </c>
      <c r="J77" s="71">
        <f t="shared" si="3"/>
        <v>0.14982589236239946</v>
      </c>
    </row>
    <row r="78" spans="1:10" s="60" customFormat="1" ht="27" customHeight="1" x14ac:dyDescent="0.25">
      <c r="A78" s="120"/>
      <c r="B78" s="97" t="s">
        <v>168</v>
      </c>
      <c r="C78" s="116" t="s">
        <v>139</v>
      </c>
      <c r="D78" s="110"/>
      <c r="E78" s="116"/>
      <c r="F78" s="117"/>
      <c r="G78" s="258">
        <f>SUM(G79:G82)</f>
        <v>16881339.91</v>
      </c>
      <c r="H78" s="258">
        <f>SUM(H79:H82)</f>
        <v>16504531.560000001</v>
      </c>
      <c r="I78" s="63">
        <f t="shared" si="2"/>
        <v>376808.34999999963</v>
      </c>
      <c r="J78" s="72">
        <f t="shared" si="3"/>
        <v>2.2830599501122685E-2</v>
      </c>
    </row>
    <row r="79" spans="1:10" s="62" customFormat="1" ht="27" customHeight="1" x14ac:dyDescent="0.25">
      <c r="A79" s="120"/>
      <c r="B79" s="114"/>
      <c r="C79" s="118"/>
      <c r="D79" s="101" t="s">
        <v>19</v>
      </c>
      <c r="E79" s="118" t="s">
        <v>140</v>
      </c>
      <c r="F79" s="119"/>
      <c r="G79" s="274">
        <v>6909445.8100000005</v>
      </c>
      <c r="H79" s="259">
        <v>4300000</v>
      </c>
      <c r="I79" s="61">
        <f t="shared" si="2"/>
        <v>2609445.8100000005</v>
      </c>
      <c r="J79" s="71">
        <f t="shared" si="3"/>
        <v>0.6068478627906978</v>
      </c>
    </row>
    <row r="80" spans="1:10" s="62" customFormat="1" ht="27" customHeight="1" x14ac:dyDescent="0.25">
      <c r="A80" s="120"/>
      <c r="B80" s="114"/>
      <c r="C80" s="118"/>
      <c r="D80" s="101" t="s">
        <v>20</v>
      </c>
      <c r="E80" s="118" t="s">
        <v>256</v>
      </c>
      <c r="F80" s="119"/>
      <c r="G80" s="274">
        <v>282000</v>
      </c>
      <c r="H80" s="259">
        <v>291000</v>
      </c>
      <c r="I80" s="61">
        <f t="shared" si="2"/>
        <v>-9000</v>
      </c>
      <c r="J80" s="71">
        <f t="shared" si="3"/>
        <v>-3.0927835051546393E-2</v>
      </c>
    </row>
    <row r="81" spans="1:10" s="62" customFormat="1" ht="27" customHeight="1" x14ac:dyDescent="0.25">
      <c r="A81" s="120"/>
      <c r="B81" s="114"/>
      <c r="C81" s="118"/>
      <c r="D81" s="101" t="s">
        <v>61</v>
      </c>
      <c r="E81" s="118" t="s">
        <v>218</v>
      </c>
      <c r="F81" s="119"/>
      <c r="G81" s="274">
        <v>8449091</v>
      </c>
      <c r="H81" s="259">
        <v>10953215.290000001</v>
      </c>
      <c r="I81" s="61">
        <f t="shared" si="2"/>
        <v>-2504124.290000001</v>
      </c>
      <c r="J81" s="71">
        <f t="shared" si="3"/>
        <v>-0.22862001920898981</v>
      </c>
    </row>
    <row r="82" spans="1:10" s="62" customFormat="1" ht="27" customHeight="1" x14ac:dyDescent="0.25">
      <c r="A82" s="120"/>
      <c r="B82" s="114"/>
      <c r="C82" s="118"/>
      <c r="D82" s="101" t="s">
        <v>107</v>
      </c>
      <c r="E82" s="118" t="s">
        <v>141</v>
      </c>
      <c r="F82" s="119"/>
      <c r="G82" s="274">
        <v>1240803.1000000001</v>
      </c>
      <c r="H82" s="259">
        <v>960316.27</v>
      </c>
      <c r="I82" s="61">
        <f t="shared" si="2"/>
        <v>280486.83000000007</v>
      </c>
      <c r="J82" s="71">
        <f t="shared" si="3"/>
        <v>0.29207755690737186</v>
      </c>
    </row>
    <row r="83" spans="1:10" s="60" customFormat="1" ht="27" customHeight="1" x14ac:dyDescent="0.25">
      <c r="A83" s="107"/>
      <c r="B83" s="315" t="s">
        <v>156</v>
      </c>
      <c r="C83" s="315"/>
      <c r="D83" s="315"/>
      <c r="E83" s="315"/>
      <c r="F83" s="316"/>
      <c r="G83" s="75">
        <f>G36+G39+G61+G62+G63+G69+G70+G74+G75+G78+G57-3000</f>
        <v>716770210.51062822</v>
      </c>
      <c r="H83" s="75">
        <f>H36+H39+H61+H62+H63+H69+H70+H74+H75+H78+H57</f>
        <v>709219737.51885283</v>
      </c>
      <c r="I83" s="76">
        <f t="shared" si="2"/>
        <v>7550472.9917753935</v>
      </c>
      <c r="J83" s="82">
        <f t="shared" si="3"/>
        <v>1.0646168729299759E-2</v>
      </c>
    </row>
    <row r="84" spans="1:10" s="62" customFormat="1" ht="9" customHeight="1" thickBot="1" x14ac:dyDescent="0.3">
      <c r="A84" s="120"/>
      <c r="B84" s="101"/>
      <c r="C84" s="118"/>
      <c r="D84" s="115"/>
      <c r="E84" s="118"/>
      <c r="F84" s="119"/>
      <c r="G84" s="274"/>
      <c r="H84" s="259"/>
      <c r="I84" s="61"/>
      <c r="J84" s="71"/>
    </row>
    <row r="85" spans="1:10" s="64" customFormat="1" ht="27" customHeight="1" thickTop="1" thickBot="1" x14ac:dyDescent="0.3">
      <c r="A85" s="312" t="s">
        <v>148</v>
      </c>
      <c r="B85" s="313"/>
      <c r="C85" s="313"/>
      <c r="D85" s="313"/>
      <c r="E85" s="313"/>
      <c r="F85" s="314"/>
      <c r="G85" s="77">
        <f>G33-G83</f>
        <v>-21666179.960628152</v>
      </c>
      <c r="H85" s="77">
        <f>H33-H83</f>
        <v>-16074442.538852811</v>
      </c>
      <c r="I85" s="78">
        <f t="shared" ref="I85" si="4">G85-H85</f>
        <v>-5591737.421775341</v>
      </c>
      <c r="J85" s="79">
        <f>IF(H85=0,"-    ",I85/H85)</f>
        <v>0.34786509132492804</v>
      </c>
    </row>
    <row r="86" spans="1:10" s="64" customFormat="1" ht="9" customHeight="1" thickTop="1" x14ac:dyDescent="0.25">
      <c r="A86" s="121"/>
      <c r="B86" s="122"/>
      <c r="C86" s="122"/>
      <c r="D86" s="124"/>
      <c r="E86" s="125"/>
      <c r="F86" s="126"/>
      <c r="G86" s="278"/>
      <c r="H86" s="260"/>
      <c r="I86" s="80"/>
      <c r="J86" s="81"/>
    </row>
    <row r="87" spans="1:10" s="60" customFormat="1" ht="27" customHeight="1" x14ac:dyDescent="0.25">
      <c r="A87" s="96" t="s">
        <v>36</v>
      </c>
      <c r="B87" s="109" t="s">
        <v>111</v>
      </c>
      <c r="C87" s="110"/>
      <c r="D87" s="109"/>
      <c r="E87" s="116"/>
      <c r="F87" s="117"/>
      <c r="G87" s="277"/>
      <c r="H87" s="258"/>
      <c r="I87" s="63"/>
      <c r="J87" s="72"/>
    </row>
    <row r="88" spans="1:10" s="60" customFormat="1" ht="27" customHeight="1" x14ac:dyDescent="0.25">
      <c r="A88" s="106"/>
      <c r="B88" s="97" t="s">
        <v>9</v>
      </c>
      <c r="C88" s="116" t="s">
        <v>143</v>
      </c>
      <c r="D88" s="110"/>
      <c r="E88" s="116"/>
      <c r="F88" s="117"/>
      <c r="G88" s="277">
        <v>52547.229999999996</v>
      </c>
      <c r="H88" s="258">
        <v>184925.07</v>
      </c>
      <c r="I88" s="63">
        <f t="shared" ref="I88:I90" si="5">G88-H88</f>
        <v>-132377.84000000003</v>
      </c>
      <c r="J88" s="72">
        <f>IF(H88=0,"-    ",I88/H88)</f>
        <v>-0.71584582879974046</v>
      </c>
    </row>
    <row r="89" spans="1:10" s="60" customFormat="1" ht="27" customHeight="1" x14ac:dyDescent="0.25">
      <c r="A89" s="106"/>
      <c r="B89" s="97" t="s">
        <v>11</v>
      </c>
      <c r="C89" s="116" t="s">
        <v>142</v>
      </c>
      <c r="D89" s="110"/>
      <c r="E89" s="116"/>
      <c r="F89" s="117"/>
      <c r="G89" s="277">
        <v>3484691.0399999996</v>
      </c>
      <c r="H89" s="258">
        <v>2753731.92</v>
      </c>
      <c r="I89" s="63">
        <f t="shared" si="5"/>
        <v>730959.11999999965</v>
      </c>
      <c r="J89" s="72">
        <f>IF(H89=0,"-    ",I89/H89)</f>
        <v>0.26544309367630808</v>
      </c>
    </row>
    <row r="90" spans="1:10" s="60" customFormat="1" ht="27" customHeight="1" x14ac:dyDescent="0.25">
      <c r="A90" s="107"/>
      <c r="B90" s="315" t="s">
        <v>155</v>
      </c>
      <c r="C90" s="315"/>
      <c r="D90" s="315"/>
      <c r="E90" s="315"/>
      <c r="F90" s="316"/>
      <c r="G90" s="75">
        <f>+G88-G89</f>
        <v>-3432143.8099999996</v>
      </c>
      <c r="H90" s="75">
        <f>+H88-H89</f>
        <v>-2568806.85</v>
      </c>
      <c r="I90" s="76">
        <f t="shared" si="5"/>
        <v>-863336.9599999995</v>
      </c>
      <c r="J90" s="82">
        <f>IF(H90=0,"-    ",I90/H90)</f>
        <v>0.33608480917901612</v>
      </c>
    </row>
    <row r="91" spans="1:10" s="62" customFormat="1" ht="9" customHeight="1" x14ac:dyDescent="0.25">
      <c r="A91" s="108"/>
      <c r="B91" s="101"/>
      <c r="C91" s="118"/>
      <c r="D91" s="113"/>
      <c r="E91" s="118"/>
      <c r="F91" s="119"/>
      <c r="G91" s="274"/>
      <c r="H91" s="259"/>
      <c r="I91" s="61"/>
      <c r="J91" s="71"/>
    </row>
    <row r="92" spans="1:10" s="60" customFormat="1" ht="27" customHeight="1" x14ac:dyDescent="0.25">
      <c r="A92" s="96" t="s">
        <v>37</v>
      </c>
      <c r="B92" s="109" t="s">
        <v>112</v>
      </c>
      <c r="C92" s="110"/>
      <c r="D92" s="98"/>
      <c r="E92" s="116"/>
      <c r="F92" s="117"/>
      <c r="G92" s="277"/>
      <c r="H92" s="258"/>
      <c r="I92" s="63"/>
      <c r="J92" s="72"/>
    </row>
    <row r="93" spans="1:10" s="60" customFormat="1" ht="27" customHeight="1" x14ac:dyDescent="0.25">
      <c r="A93" s="106"/>
      <c r="B93" s="97" t="s">
        <v>9</v>
      </c>
      <c r="C93" s="109" t="s">
        <v>113</v>
      </c>
      <c r="D93" s="110"/>
      <c r="E93" s="98"/>
      <c r="F93" s="99"/>
      <c r="G93" s="277">
        <v>0</v>
      </c>
      <c r="H93" s="258">
        <v>0</v>
      </c>
      <c r="I93" s="63">
        <f t="shared" ref="I93:I95" si="6">G93-H93</f>
        <v>0</v>
      </c>
      <c r="J93" s="72" t="str">
        <f>IF(H93=0,"-    ",I93/H93)</f>
        <v xml:space="preserve">-    </v>
      </c>
    </row>
    <row r="94" spans="1:10" s="60" customFormat="1" ht="27" customHeight="1" x14ac:dyDescent="0.25">
      <c r="A94" s="106"/>
      <c r="B94" s="97" t="s">
        <v>11</v>
      </c>
      <c r="C94" s="109" t="s">
        <v>114</v>
      </c>
      <c r="D94" s="110"/>
      <c r="E94" s="98"/>
      <c r="F94" s="99"/>
      <c r="G94" s="277">
        <v>0</v>
      </c>
      <c r="H94" s="258">
        <v>0</v>
      </c>
      <c r="I94" s="63">
        <f t="shared" si="6"/>
        <v>0</v>
      </c>
      <c r="J94" s="72" t="str">
        <f>IF(H94=0,"-    ",I94/H94)</f>
        <v xml:space="preserve">-    </v>
      </c>
    </row>
    <row r="95" spans="1:10" s="60" customFormat="1" ht="27" customHeight="1" x14ac:dyDescent="0.25">
      <c r="A95" s="107"/>
      <c r="B95" s="315" t="s">
        <v>154</v>
      </c>
      <c r="C95" s="315"/>
      <c r="D95" s="315"/>
      <c r="E95" s="315"/>
      <c r="F95" s="316"/>
      <c r="G95" s="75">
        <f>G93-G94</f>
        <v>0</v>
      </c>
      <c r="H95" s="75">
        <f>H93-H94</f>
        <v>0</v>
      </c>
      <c r="I95" s="76">
        <f t="shared" si="6"/>
        <v>0</v>
      </c>
      <c r="J95" s="82" t="str">
        <f>IF(H95=0,"-    ",I95/H95)</f>
        <v xml:space="preserve">-    </v>
      </c>
    </row>
    <row r="96" spans="1:10" s="62" customFormat="1" ht="9" customHeight="1" x14ac:dyDescent="0.25">
      <c r="A96" s="108"/>
      <c r="B96" s="101"/>
      <c r="C96" s="115"/>
      <c r="D96" s="113"/>
      <c r="E96" s="102"/>
      <c r="F96" s="103"/>
      <c r="G96" s="274"/>
      <c r="H96" s="259"/>
      <c r="I96" s="61"/>
      <c r="J96" s="71"/>
    </row>
    <row r="97" spans="1:10" s="60" customFormat="1" ht="27" customHeight="1" x14ac:dyDescent="0.25">
      <c r="A97" s="96" t="s">
        <v>53</v>
      </c>
      <c r="B97" s="109" t="s">
        <v>115</v>
      </c>
      <c r="C97" s="110"/>
      <c r="D97" s="98"/>
      <c r="E97" s="116"/>
      <c r="F97" s="117"/>
      <c r="G97" s="277"/>
      <c r="H97" s="258"/>
      <c r="I97" s="63"/>
      <c r="J97" s="72"/>
    </row>
    <row r="98" spans="1:10" s="60" customFormat="1" ht="27" customHeight="1" x14ac:dyDescent="0.25">
      <c r="A98" s="106"/>
      <c r="B98" s="97" t="s">
        <v>9</v>
      </c>
      <c r="C98" s="109" t="s">
        <v>144</v>
      </c>
      <c r="D98" s="110"/>
      <c r="E98" s="98"/>
      <c r="F98" s="99"/>
      <c r="G98" s="258">
        <f>SUM(G99:G100)</f>
        <v>3246691.8200000003</v>
      </c>
      <c r="H98" s="258">
        <f>SUM(H99:H100)</f>
        <v>5254310.6600000011</v>
      </c>
      <c r="I98" s="63">
        <f t="shared" ref="I98:I104" si="7">G98-H98</f>
        <v>-2007618.8400000008</v>
      </c>
      <c r="J98" s="72">
        <f t="shared" ref="J98:J104" si="8">IF(H98=0,"-    ",I98/H98)</f>
        <v>-0.38208986295454411</v>
      </c>
    </row>
    <row r="99" spans="1:10" s="62" customFormat="1" ht="27" customHeight="1" x14ac:dyDescent="0.25">
      <c r="A99" s="108"/>
      <c r="B99" s="114"/>
      <c r="C99" s="118"/>
      <c r="D99" s="101" t="s">
        <v>19</v>
      </c>
      <c r="E99" s="115" t="s">
        <v>117</v>
      </c>
      <c r="F99" s="119"/>
      <c r="G99" s="274">
        <v>0</v>
      </c>
      <c r="H99" s="259">
        <v>57239.48</v>
      </c>
      <c r="I99" s="61">
        <f t="shared" si="7"/>
        <v>-57239.48</v>
      </c>
      <c r="J99" s="71">
        <f t="shared" si="8"/>
        <v>-1</v>
      </c>
    </row>
    <row r="100" spans="1:10" s="62" customFormat="1" ht="27" customHeight="1" x14ac:dyDescent="0.25">
      <c r="A100" s="108"/>
      <c r="B100" s="114"/>
      <c r="C100" s="118"/>
      <c r="D100" s="101" t="s">
        <v>20</v>
      </c>
      <c r="E100" s="118" t="s">
        <v>145</v>
      </c>
      <c r="F100" s="119"/>
      <c r="G100" s="274">
        <v>3246691.8200000003</v>
      </c>
      <c r="H100" s="259">
        <v>5197071.1800000006</v>
      </c>
      <c r="I100" s="61">
        <f t="shared" si="7"/>
        <v>-1950379.3600000003</v>
      </c>
      <c r="J100" s="71">
        <f t="shared" si="8"/>
        <v>-0.37528432696971453</v>
      </c>
    </row>
    <row r="101" spans="1:10" s="60" customFormat="1" ht="27" customHeight="1" x14ac:dyDescent="0.25">
      <c r="A101" s="106"/>
      <c r="B101" s="97" t="s">
        <v>11</v>
      </c>
      <c r="C101" s="109" t="s">
        <v>146</v>
      </c>
      <c r="D101" s="110"/>
      <c r="E101" s="98"/>
      <c r="F101" s="99"/>
      <c r="G101" s="258">
        <f>SUM(G102:G103)</f>
        <v>2488077.6899999995</v>
      </c>
      <c r="H101" s="258">
        <f>SUM(H102:H103)</f>
        <v>42328203.309686601</v>
      </c>
      <c r="I101" s="63">
        <f t="shared" si="7"/>
        <v>-39840125.619686604</v>
      </c>
      <c r="J101" s="72">
        <f t="shared" si="8"/>
        <v>-0.94121938812766448</v>
      </c>
    </row>
    <row r="102" spans="1:10" s="62" customFormat="1" ht="27" customHeight="1" x14ac:dyDescent="0.25">
      <c r="A102" s="108"/>
      <c r="B102" s="114"/>
      <c r="C102" s="118"/>
      <c r="D102" s="101" t="s">
        <v>19</v>
      </c>
      <c r="E102" s="115" t="s">
        <v>116</v>
      </c>
      <c r="F102" s="119"/>
      <c r="G102" s="274">
        <v>0</v>
      </c>
      <c r="H102" s="259">
        <v>0</v>
      </c>
      <c r="I102" s="61">
        <f t="shared" si="7"/>
        <v>0</v>
      </c>
      <c r="J102" s="71" t="str">
        <f t="shared" si="8"/>
        <v xml:space="preserve">-    </v>
      </c>
    </row>
    <row r="103" spans="1:10" s="62" customFormat="1" ht="27" customHeight="1" x14ac:dyDescent="0.25">
      <c r="A103" s="108"/>
      <c r="B103" s="114"/>
      <c r="C103" s="118"/>
      <c r="D103" s="101" t="s">
        <v>20</v>
      </c>
      <c r="E103" s="118" t="s">
        <v>147</v>
      </c>
      <c r="F103" s="119"/>
      <c r="G103" s="274">
        <v>2488077.6899999995</v>
      </c>
      <c r="H103" s="259">
        <v>42328203.309686601</v>
      </c>
      <c r="I103" s="61">
        <f t="shared" si="7"/>
        <v>-39840125.619686604</v>
      </c>
      <c r="J103" s="71">
        <f t="shared" si="8"/>
        <v>-0.94121938812766448</v>
      </c>
    </row>
    <row r="104" spans="1:10" s="60" customFormat="1" ht="27" customHeight="1" x14ac:dyDescent="0.25">
      <c r="A104" s="107"/>
      <c r="B104" s="315" t="s">
        <v>153</v>
      </c>
      <c r="C104" s="315"/>
      <c r="D104" s="315"/>
      <c r="E104" s="315"/>
      <c r="F104" s="316"/>
      <c r="G104" s="75">
        <f>G98-G101</f>
        <v>758614.13000000082</v>
      </c>
      <c r="H104" s="75">
        <f>H98-H101</f>
        <v>-37073892.649686597</v>
      </c>
      <c r="I104" s="76">
        <f t="shared" si="7"/>
        <v>37832506.7796866</v>
      </c>
      <c r="J104" s="82">
        <f t="shared" si="8"/>
        <v>-1.0204622195238087</v>
      </c>
    </row>
    <row r="105" spans="1:10" s="62" customFormat="1" ht="9" customHeight="1" thickBot="1" x14ac:dyDescent="0.3">
      <c r="A105" s="120"/>
      <c r="B105" s="101"/>
      <c r="C105" s="118"/>
      <c r="D105" s="115"/>
      <c r="E105" s="118"/>
      <c r="F105" s="119"/>
      <c r="G105" s="274"/>
      <c r="H105" s="259"/>
      <c r="I105" s="61"/>
      <c r="J105" s="71"/>
    </row>
    <row r="106" spans="1:10" s="64" customFormat="1" ht="27" customHeight="1" thickTop="1" thickBot="1" x14ac:dyDescent="0.3">
      <c r="A106" s="312" t="s">
        <v>149</v>
      </c>
      <c r="B106" s="313"/>
      <c r="C106" s="313"/>
      <c r="D106" s="313"/>
      <c r="E106" s="313"/>
      <c r="F106" s="314"/>
      <c r="G106" s="77">
        <f>G85+G90+G95+G104</f>
        <v>-24339709.640628152</v>
      </c>
      <c r="H106" s="77">
        <f>H85+H90+H95+H104</f>
        <v>-55717142.03853941</v>
      </c>
      <c r="I106" s="78">
        <f>G106-H106</f>
        <v>31377432.397911258</v>
      </c>
      <c r="J106" s="79">
        <f>IF(H106=0,"-    ",I106/H106)</f>
        <v>-0.56315581255419678</v>
      </c>
    </row>
    <row r="107" spans="1:10" s="64" customFormat="1" ht="9" customHeight="1" thickTop="1" x14ac:dyDescent="0.25">
      <c r="A107" s="121"/>
      <c r="B107" s="122"/>
      <c r="C107" s="122"/>
      <c r="D107" s="124"/>
      <c r="E107" s="125"/>
      <c r="F107" s="126"/>
      <c r="G107" s="278"/>
      <c r="H107" s="260"/>
      <c r="I107" s="80"/>
      <c r="J107" s="81"/>
    </row>
    <row r="108" spans="1:10" s="60" customFormat="1" ht="27" customHeight="1" x14ac:dyDescent="0.25">
      <c r="A108" s="96" t="s">
        <v>150</v>
      </c>
      <c r="B108" s="109" t="s">
        <v>151</v>
      </c>
      <c r="C108" s="110"/>
      <c r="D108" s="109"/>
      <c r="E108" s="116"/>
      <c r="F108" s="117"/>
      <c r="G108" s="277"/>
      <c r="H108" s="258"/>
      <c r="I108" s="63"/>
      <c r="J108" s="72"/>
    </row>
    <row r="109" spans="1:10" s="60" customFormat="1" ht="27" customHeight="1" x14ac:dyDescent="0.25">
      <c r="A109" s="106"/>
      <c r="B109" s="97" t="s">
        <v>9</v>
      </c>
      <c r="C109" s="116" t="s">
        <v>159</v>
      </c>
      <c r="D109" s="110"/>
      <c r="E109" s="116"/>
      <c r="F109" s="117"/>
      <c r="G109" s="258">
        <f>SUM(G110:G113)</f>
        <v>14837458.059999999</v>
      </c>
      <c r="H109" s="258">
        <f>SUM(H110:H113)</f>
        <v>14260268.211259998</v>
      </c>
      <c r="I109" s="63">
        <f t="shared" ref="I109:I116" si="9">G109-H109</f>
        <v>577189.84874000028</v>
      </c>
      <c r="J109" s="72">
        <f t="shared" ref="J109:J116" si="10">IF(H109=0,"-    ",I109/H109)</f>
        <v>4.0475385188354841E-2</v>
      </c>
    </row>
    <row r="110" spans="1:10" s="62" customFormat="1" ht="27" customHeight="1" x14ac:dyDescent="0.25">
      <c r="A110" s="120"/>
      <c r="B110" s="114"/>
      <c r="C110" s="118"/>
      <c r="D110" s="101" t="s">
        <v>19</v>
      </c>
      <c r="E110" s="118" t="s">
        <v>162</v>
      </c>
      <c r="F110" s="119"/>
      <c r="G110" s="274">
        <v>13189489.779999999</v>
      </c>
      <c r="H110" s="259">
        <v>12508069.111259999</v>
      </c>
      <c r="I110" s="61">
        <f t="shared" si="9"/>
        <v>681420.66874000058</v>
      </c>
      <c r="J110" s="71">
        <f t="shared" si="10"/>
        <v>5.4478486061975216E-2</v>
      </c>
    </row>
    <row r="111" spans="1:10" s="62" customFormat="1" ht="27" customHeight="1" x14ac:dyDescent="0.25">
      <c r="A111" s="120"/>
      <c r="B111" s="114"/>
      <c r="C111" s="118"/>
      <c r="D111" s="101" t="s">
        <v>20</v>
      </c>
      <c r="E111" s="118" t="s">
        <v>165</v>
      </c>
      <c r="F111" s="119"/>
      <c r="G111" s="274">
        <v>1647968.28</v>
      </c>
      <c r="H111" s="259">
        <v>1752199.1</v>
      </c>
      <c r="I111" s="61">
        <f t="shared" si="9"/>
        <v>-104230.82000000007</v>
      </c>
      <c r="J111" s="71">
        <f t="shared" si="10"/>
        <v>-5.9485717119704067E-2</v>
      </c>
    </row>
    <row r="112" spans="1:10" s="62" customFormat="1" ht="27" customHeight="1" x14ac:dyDescent="0.25">
      <c r="A112" s="120"/>
      <c r="B112" s="114"/>
      <c r="C112" s="118"/>
      <c r="D112" s="101" t="s">
        <v>61</v>
      </c>
      <c r="E112" s="118" t="s">
        <v>164</v>
      </c>
      <c r="F112" s="119"/>
      <c r="G112" s="274">
        <v>0</v>
      </c>
      <c r="H112" s="259">
        <v>0</v>
      </c>
      <c r="I112" s="61">
        <f t="shared" si="9"/>
        <v>0</v>
      </c>
      <c r="J112" s="71" t="str">
        <f t="shared" si="10"/>
        <v xml:space="preserve">-    </v>
      </c>
    </row>
    <row r="113" spans="1:10" s="62" customFormat="1" ht="27" customHeight="1" x14ac:dyDescent="0.25">
      <c r="A113" s="120"/>
      <c r="B113" s="114"/>
      <c r="C113" s="118"/>
      <c r="D113" s="101" t="s">
        <v>107</v>
      </c>
      <c r="E113" s="118" t="s">
        <v>163</v>
      </c>
      <c r="F113" s="119"/>
      <c r="G113" s="274">
        <v>0</v>
      </c>
      <c r="H113" s="259">
        <v>0</v>
      </c>
      <c r="I113" s="61">
        <f t="shared" si="9"/>
        <v>0</v>
      </c>
      <c r="J113" s="71" t="str">
        <f t="shared" si="10"/>
        <v xml:space="preserve">-    </v>
      </c>
    </row>
    <row r="114" spans="1:10" s="60" customFormat="1" ht="27" customHeight="1" x14ac:dyDescent="0.25">
      <c r="A114" s="106"/>
      <c r="B114" s="97" t="s">
        <v>11</v>
      </c>
      <c r="C114" s="116" t="s">
        <v>160</v>
      </c>
      <c r="D114" s="110"/>
      <c r="E114" s="116"/>
      <c r="F114" s="117"/>
      <c r="G114" s="277">
        <v>500000</v>
      </c>
      <c r="H114" s="258">
        <v>436420.4</v>
      </c>
      <c r="I114" s="63">
        <f t="shared" si="9"/>
        <v>63579.599999999977</v>
      </c>
      <c r="J114" s="72">
        <f t="shared" si="10"/>
        <v>0.1456842989007846</v>
      </c>
    </row>
    <row r="115" spans="1:10" s="60" customFormat="1" ht="27" customHeight="1" x14ac:dyDescent="0.25">
      <c r="A115" s="106"/>
      <c r="B115" s="97" t="s">
        <v>12</v>
      </c>
      <c r="C115" s="116" t="s">
        <v>161</v>
      </c>
      <c r="D115" s="110"/>
      <c r="E115" s="116"/>
      <c r="F115" s="117"/>
      <c r="G115" s="277">
        <v>0</v>
      </c>
      <c r="H115" s="258">
        <v>0</v>
      </c>
      <c r="I115" s="63">
        <f t="shared" si="9"/>
        <v>0</v>
      </c>
      <c r="J115" s="72" t="str">
        <f t="shared" si="10"/>
        <v xml:space="preserve">-    </v>
      </c>
    </row>
    <row r="116" spans="1:10" s="60" customFormat="1" ht="27" customHeight="1" x14ac:dyDescent="0.25">
      <c r="A116" s="107"/>
      <c r="B116" s="315" t="s">
        <v>152</v>
      </c>
      <c r="C116" s="315"/>
      <c r="D116" s="315"/>
      <c r="E116" s="315"/>
      <c r="F116" s="316"/>
      <c r="G116" s="75">
        <f>G109+G114+G115</f>
        <v>15337458.059999999</v>
      </c>
      <c r="H116" s="75">
        <f>H109+H114+H115</f>
        <v>14696688.611259999</v>
      </c>
      <c r="I116" s="76">
        <f t="shared" si="9"/>
        <v>640769.44873999991</v>
      </c>
      <c r="J116" s="82">
        <f t="shared" si="10"/>
        <v>4.3599579856993684E-2</v>
      </c>
    </row>
    <row r="117" spans="1:10" s="62" customFormat="1" ht="9" customHeight="1" x14ac:dyDescent="0.25">
      <c r="A117" s="120"/>
      <c r="B117" s="101"/>
      <c r="C117" s="118"/>
      <c r="D117" s="115"/>
      <c r="E117" s="118"/>
      <c r="F117" s="119"/>
      <c r="G117" s="274"/>
      <c r="H117" s="259"/>
      <c r="I117" s="61"/>
      <c r="J117" s="71"/>
    </row>
    <row r="118" spans="1:10" s="64" customFormat="1" ht="27" customHeight="1" x14ac:dyDescent="0.25">
      <c r="A118" s="96" t="s">
        <v>166</v>
      </c>
      <c r="B118" s="109"/>
      <c r="C118" s="110"/>
      <c r="D118" s="109"/>
      <c r="E118" s="116"/>
      <c r="F118" s="117"/>
      <c r="G118" s="258">
        <f>G106-G116</f>
        <v>-39677167.700628147</v>
      </c>
      <c r="H118" s="258">
        <f>H106-H116</f>
        <v>-70413830.649799407</v>
      </c>
      <c r="I118" s="63">
        <f t="shared" ref="I118" si="11">G118-H118</f>
        <v>30736662.94917126</v>
      </c>
      <c r="J118" s="72">
        <f>IF(H118=0,"-    ",I118/H118)</f>
        <v>-0.43651456916239822</v>
      </c>
    </row>
    <row r="119" spans="1:10" s="62" customFormat="1" ht="9" customHeight="1" thickBot="1" x14ac:dyDescent="0.3">
      <c r="A119" s="127"/>
      <c r="B119" s="128"/>
      <c r="C119" s="129"/>
      <c r="D119" s="129"/>
      <c r="E119" s="130"/>
      <c r="F119" s="131"/>
      <c r="G119" s="279"/>
      <c r="H119" s="261"/>
      <c r="I119" s="73"/>
      <c r="J119" s="74"/>
    </row>
    <row r="120" spans="1:10" s="62" customFormat="1" x14ac:dyDescent="0.25">
      <c r="A120" s="132"/>
      <c r="B120" s="132"/>
      <c r="C120" s="133"/>
      <c r="D120" s="133"/>
      <c r="E120" s="134"/>
      <c r="F120" s="134"/>
      <c r="G120" s="262"/>
      <c r="H120" s="262"/>
      <c r="I120" s="67"/>
      <c r="J120" s="68"/>
    </row>
    <row r="121" spans="1:10" x14ac:dyDescent="0.25">
      <c r="A121" s="22"/>
      <c r="B121" s="22"/>
      <c r="C121" s="23"/>
      <c r="D121" s="23"/>
      <c r="E121" s="23"/>
      <c r="F121" s="23"/>
      <c r="G121" s="255"/>
      <c r="H121" s="255"/>
    </row>
    <row r="122" spans="1:10" x14ac:dyDescent="0.25">
      <c r="A122" s="132"/>
      <c r="B122" s="132"/>
      <c r="C122" s="133"/>
      <c r="D122" s="133"/>
      <c r="E122" s="133"/>
      <c r="F122" s="135"/>
      <c r="G122" s="263"/>
      <c r="H122" s="263"/>
    </row>
    <row r="123" spans="1:10" x14ac:dyDescent="0.25">
      <c r="A123" s="132"/>
      <c r="B123" s="132"/>
      <c r="C123" s="133"/>
      <c r="D123" s="133"/>
      <c r="E123" s="133"/>
      <c r="F123" s="135"/>
      <c r="G123" s="263"/>
      <c r="H123" s="263"/>
    </row>
    <row r="124" spans="1:10" x14ac:dyDescent="0.25">
      <c r="A124" s="132"/>
      <c r="B124" s="132"/>
      <c r="C124" s="133"/>
      <c r="D124" s="133"/>
      <c r="E124" s="133"/>
      <c r="F124" s="135"/>
      <c r="G124" s="263"/>
      <c r="H124" s="263"/>
    </row>
    <row r="125" spans="1:10" x14ac:dyDescent="0.25">
      <c r="A125" s="132"/>
      <c r="B125" s="132"/>
      <c r="C125" s="133"/>
      <c r="D125" s="133"/>
      <c r="E125" s="133"/>
      <c r="F125" s="135"/>
      <c r="G125" s="263"/>
      <c r="H125" s="263"/>
    </row>
    <row r="126" spans="1:10" x14ac:dyDescent="0.25">
      <c r="A126" s="132"/>
      <c r="B126" s="132"/>
      <c r="C126" s="133"/>
      <c r="D126" s="133"/>
      <c r="E126" s="133"/>
      <c r="F126" s="135"/>
      <c r="G126" s="263"/>
      <c r="H126" s="263"/>
    </row>
    <row r="127" spans="1:10" x14ac:dyDescent="0.25">
      <c r="A127" s="132"/>
      <c r="B127" s="132"/>
      <c r="C127" s="133"/>
      <c r="D127" s="133"/>
      <c r="E127" s="133"/>
      <c r="F127" s="135"/>
      <c r="G127" s="263"/>
      <c r="H127" s="263"/>
    </row>
    <row r="128" spans="1:10" x14ac:dyDescent="0.25">
      <c r="A128" s="132"/>
      <c r="B128" s="132"/>
      <c r="C128" s="133"/>
      <c r="D128" s="133"/>
      <c r="E128" s="133"/>
      <c r="F128" s="135"/>
      <c r="G128" s="263"/>
      <c r="H128" s="263"/>
    </row>
    <row r="129" spans="1:12" x14ac:dyDescent="0.25">
      <c r="A129" s="132"/>
      <c r="B129" s="132"/>
      <c r="C129" s="133"/>
      <c r="D129" s="133"/>
      <c r="E129" s="133"/>
      <c r="F129" s="135"/>
      <c r="G129" s="263"/>
      <c r="H129" s="263"/>
    </row>
    <row r="130" spans="1:12" x14ac:dyDescent="0.25">
      <c r="A130" s="132"/>
      <c r="B130" s="132"/>
      <c r="C130" s="133"/>
      <c r="D130" s="133"/>
      <c r="E130" s="133"/>
      <c r="F130" s="135"/>
      <c r="G130" s="263"/>
      <c r="H130" s="263"/>
    </row>
    <row r="131" spans="1:12" x14ac:dyDescent="0.25">
      <c r="A131" s="132"/>
      <c r="B131" s="132"/>
      <c r="C131" s="133"/>
      <c r="D131" s="133"/>
      <c r="E131" s="133"/>
      <c r="F131" s="135"/>
      <c r="G131" s="263"/>
      <c r="H131" s="263"/>
    </row>
    <row r="132" spans="1:12" x14ac:dyDescent="0.25">
      <c r="A132" s="132"/>
      <c r="B132" s="132"/>
      <c r="C132" s="133"/>
      <c r="D132" s="133"/>
      <c r="E132" s="133"/>
      <c r="F132" s="135"/>
      <c r="G132" s="263"/>
      <c r="H132" s="263"/>
    </row>
    <row r="133" spans="1:12" x14ac:dyDescent="0.25">
      <c r="A133" s="132"/>
      <c r="B133" s="132"/>
      <c r="C133" s="133"/>
      <c r="D133" s="133"/>
      <c r="E133" s="133"/>
      <c r="F133" s="135"/>
    </row>
    <row r="134" spans="1:12" x14ac:dyDescent="0.25">
      <c r="A134" s="132"/>
      <c r="B134" s="132"/>
      <c r="C134" s="133"/>
      <c r="D134" s="133"/>
      <c r="E134" s="133"/>
      <c r="F134" s="135"/>
    </row>
    <row r="135" spans="1:12" x14ac:dyDescent="0.25">
      <c r="A135" s="132"/>
      <c r="B135" s="132"/>
      <c r="C135" s="133"/>
      <c r="D135" s="133"/>
      <c r="E135" s="133"/>
      <c r="F135" s="135"/>
    </row>
    <row r="136" spans="1:12" x14ac:dyDescent="0.25">
      <c r="A136" s="132"/>
      <c r="B136" s="132"/>
      <c r="C136" s="133"/>
      <c r="D136" s="133"/>
      <c r="E136" s="133"/>
      <c r="F136" s="135"/>
    </row>
    <row r="137" spans="1:12" x14ac:dyDescent="0.25">
      <c r="A137" s="132"/>
      <c r="B137" s="132"/>
      <c r="C137" s="133"/>
      <c r="D137" s="133"/>
      <c r="E137" s="133"/>
      <c r="F137" s="135"/>
    </row>
    <row r="138" spans="1:12" x14ac:dyDescent="0.25">
      <c r="A138" s="132"/>
      <c r="B138" s="132"/>
      <c r="C138" s="133"/>
      <c r="D138" s="133"/>
      <c r="E138" s="133"/>
      <c r="F138" s="135"/>
    </row>
    <row r="139" spans="1:12" x14ac:dyDescent="0.25">
      <c r="A139" s="132"/>
      <c r="B139" s="132"/>
      <c r="C139" s="133"/>
      <c r="D139" s="133"/>
      <c r="E139" s="133"/>
      <c r="F139" s="135"/>
    </row>
    <row r="140" spans="1:12" x14ac:dyDescent="0.25">
      <c r="A140" s="132"/>
      <c r="B140" s="132"/>
      <c r="C140" s="133"/>
      <c r="D140" s="133"/>
      <c r="E140" s="133"/>
      <c r="F140" s="135"/>
    </row>
    <row r="141" spans="1:12" s="66" customFormat="1" x14ac:dyDescent="0.25">
      <c r="A141" s="132"/>
      <c r="B141" s="132"/>
      <c r="C141" s="133"/>
      <c r="D141" s="133"/>
      <c r="E141" s="133"/>
      <c r="F141" s="135"/>
      <c r="G141" s="264"/>
      <c r="H141" s="264"/>
      <c r="I141" s="56"/>
      <c r="J141" s="56"/>
      <c r="K141" s="56"/>
      <c r="L141" s="56"/>
    </row>
    <row r="142" spans="1:12" s="66" customFormat="1" x14ac:dyDescent="0.25">
      <c r="A142" s="132"/>
      <c r="B142" s="132"/>
      <c r="C142" s="133"/>
      <c r="D142" s="133"/>
      <c r="E142" s="133"/>
      <c r="F142" s="135"/>
      <c r="G142" s="264"/>
      <c r="H142" s="264"/>
      <c r="I142" s="56"/>
      <c r="J142" s="56"/>
      <c r="K142" s="56"/>
      <c r="L142" s="56"/>
    </row>
    <row r="143" spans="1:12" s="66" customFormat="1" x14ac:dyDescent="0.25">
      <c r="A143" s="132"/>
      <c r="B143" s="132"/>
      <c r="C143" s="133"/>
      <c r="D143" s="133"/>
      <c r="E143" s="133"/>
      <c r="F143" s="135"/>
      <c r="G143" s="264"/>
      <c r="H143" s="264"/>
      <c r="I143" s="56"/>
      <c r="J143" s="56"/>
      <c r="K143" s="56"/>
      <c r="L143" s="56"/>
    </row>
    <row r="144" spans="1:12" s="66" customFormat="1" x14ac:dyDescent="0.25">
      <c r="A144" s="132"/>
      <c r="B144" s="132"/>
      <c r="C144" s="133"/>
      <c r="D144" s="133"/>
      <c r="E144" s="133"/>
      <c r="F144" s="135"/>
      <c r="G144" s="264"/>
      <c r="H144" s="264"/>
      <c r="I144" s="56"/>
      <c r="J144" s="56"/>
      <c r="K144" s="56"/>
      <c r="L144" s="56"/>
    </row>
    <row r="145" spans="1:12" s="66" customFormat="1" x14ac:dyDescent="0.25">
      <c r="A145" s="132"/>
      <c r="B145" s="132"/>
      <c r="C145" s="133"/>
      <c r="D145" s="133"/>
      <c r="E145" s="133"/>
      <c r="F145" s="135"/>
      <c r="G145" s="264"/>
      <c r="H145" s="264"/>
      <c r="I145" s="56"/>
      <c r="J145" s="56"/>
      <c r="K145" s="56"/>
      <c r="L145" s="56"/>
    </row>
    <row r="146" spans="1:12" s="66" customFormat="1" x14ac:dyDescent="0.25">
      <c r="A146" s="132"/>
      <c r="B146" s="132"/>
      <c r="C146" s="133"/>
      <c r="D146" s="133"/>
      <c r="E146" s="133"/>
      <c r="F146" s="135"/>
      <c r="G146" s="264"/>
      <c r="H146" s="264"/>
      <c r="I146" s="56"/>
      <c r="J146" s="56"/>
      <c r="K146" s="56"/>
      <c r="L146" s="56"/>
    </row>
    <row r="147" spans="1:12" s="66" customFormat="1" x14ac:dyDescent="0.25">
      <c r="A147" s="132"/>
      <c r="B147" s="132"/>
      <c r="C147" s="133"/>
      <c r="D147" s="133"/>
      <c r="E147" s="133"/>
      <c r="F147" s="135"/>
      <c r="G147" s="264"/>
      <c r="H147" s="264"/>
      <c r="I147" s="56"/>
      <c r="J147" s="56"/>
      <c r="K147" s="56"/>
      <c r="L147" s="56"/>
    </row>
    <row r="148" spans="1:12" s="66" customFormat="1" x14ac:dyDescent="0.25">
      <c r="A148" s="132"/>
      <c r="B148" s="132"/>
      <c r="C148" s="133"/>
      <c r="D148" s="133"/>
      <c r="E148" s="133"/>
      <c r="F148" s="135"/>
      <c r="G148" s="264"/>
      <c r="H148" s="264"/>
      <c r="I148" s="56"/>
      <c r="J148" s="56"/>
      <c r="K148" s="56"/>
      <c r="L148" s="56"/>
    </row>
    <row r="149" spans="1:12" s="66" customFormat="1" x14ac:dyDescent="0.25">
      <c r="A149" s="132"/>
      <c r="B149" s="132"/>
      <c r="C149" s="133"/>
      <c r="D149" s="133"/>
      <c r="E149" s="133"/>
      <c r="F149" s="135"/>
      <c r="G149" s="264"/>
      <c r="H149" s="264"/>
      <c r="I149" s="56"/>
      <c r="J149" s="56"/>
      <c r="K149" s="56"/>
      <c r="L149" s="56"/>
    </row>
    <row r="150" spans="1:12" s="66" customFormat="1" x14ac:dyDescent="0.25">
      <c r="A150" s="132"/>
      <c r="B150" s="132"/>
      <c r="C150" s="133"/>
      <c r="D150" s="133"/>
      <c r="E150" s="133"/>
      <c r="F150" s="135"/>
      <c r="G150" s="264"/>
      <c r="H150" s="264"/>
      <c r="I150" s="56"/>
      <c r="J150" s="56"/>
      <c r="K150" s="56"/>
      <c r="L150" s="56"/>
    </row>
    <row r="151" spans="1:12" s="66" customFormat="1" x14ac:dyDescent="0.25">
      <c r="A151" s="132"/>
      <c r="B151" s="132"/>
      <c r="C151" s="133"/>
      <c r="D151" s="133"/>
      <c r="E151" s="133"/>
      <c r="F151" s="135"/>
      <c r="G151" s="264"/>
      <c r="H151" s="264"/>
      <c r="I151" s="56"/>
      <c r="J151" s="56"/>
      <c r="K151" s="56"/>
      <c r="L151" s="56"/>
    </row>
    <row r="152" spans="1:12" s="66" customFormat="1" x14ac:dyDescent="0.25">
      <c r="A152" s="132"/>
      <c r="B152" s="132"/>
      <c r="C152" s="133"/>
      <c r="D152" s="133"/>
      <c r="E152" s="133"/>
      <c r="F152" s="135"/>
      <c r="G152" s="264"/>
      <c r="H152" s="264"/>
      <c r="I152" s="56"/>
      <c r="J152" s="56"/>
      <c r="K152" s="56"/>
      <c r="L152" s="56"/>
    </row>
    <row r="153" spans="1:12" s="66" customFormat="1" x14ac:dyDescent="0.25">
      <c r="A153" s="132"/>
      <c r="B153" s="132"/>
      <c r="C153" s="133"/>
      <c r="D153" s="133"/>
      <c r="E153" s="133"/>
      <c r="F153" s="135"/>
      <c r="G153" s="264"/>
      <c r="H153" s="264"/>
      <c r="I153" s="56"/>
      <c r="J153" s="56"/>
      <c r="K153" s="56"/>
      <c r="L153" s="56"/>
    </row>
    <row r="154" spans="1:12" s="66" customFormat="1" x14ac:dyDescent="0.25">
      <c r="A154" s="132"/>
      <c r="B154" s="132"/>
      <c r="C154" s="133"/>
      <c r="D154" s="133"/>
      <c r="E154" s="133"/>
      <c r="F154" s="135"/>
      <c r="G154" s="264"/>
      <c r="H154" s="264"/>
      <c r="I154" s="56"/>
      <c r="J154" s="56"/>
      <c r="K154" s="56"/>
      <c r="L154" s="56"/>
    </row>
    <row r="155" spans="1:12" s="66" customFormat="1" x14ac:dyDescent="0.25">
      <c r="A155" s="132"/>
      <c r="B155" s="132"/>
      <c r="C155" s="133"/>
      <c r="D155" s="133"/>
      <c r="E155" s="133"/>
      <c r="F155" s="135"/>
      <c r="G155" s="264"/>
      <c r="H155" s="264"/>
      <c r="I155" s="56"/>
      <c r="J155" s="56"/>
      <c r="K155" s="56"/>
      <c r="L155" s="56"/>
    </row>
    <row r="156" spans="1:12" s="66" customFormat="1" x14ac:dyDescent="0.25">
      <c r="A156" s="132"/>
      <c r="B156" s="132"/>
      <c r="C156" s="133"/>
      <c r="D156" s="133"/>
      <c r="E156" s="133"/>
      <c r="F156" s="135"/>
      <c r="G156" s="264"/>
      <c r="H156" s="264"/>
      <c r="I156" s="56"/>
      <c r="J156" s="56"/>
      <c r="K156" s="56"/>
      <c r="L156" s="56"/>
    </row>
    <row r="157" spans="1:12" s="66" customFormat="1" x14ac:dyDescent="0.25">
      <c r="A157" s="132"/>
      <c r="B157" s="132"/>
      <c r="C157" s="133"/>
      <c r="D157" s="133"/>
      <c r="E157" s="133"/>
      <c r="F157" s="135"/>
      <c r="G157" s="264"/>
      <c r="H157" s="264"/>
      <c r="I157" s="56"/>
      <c r="J157" s="56"/>
      <c r="K157" s="56"/>
      <c r="L157" s="56"/>
    </row>
    <row r="158" spans="1:12" s="66" customFormat="1" x14ac:dyDescent="0.25">
      <c r="A158" s="132"/>
      <c r="B158" s="132"/>
      <c r="C158" s="133"/>
      <c r="D158" s="133"/>
      <c r="E158" s="133"/>
      <c r="F158" s="135"/>
      <c r="G158" s="264"/>
      <c r="H158" s="264"/>
      <c r="I158" s="56"/>
      <c r="J158" s="56"/>
      <c r="K158" s="56"/>
      <c r="L158" s="56"/>
    </row>
    <row r="159" spans="1:12" s="66" customFormat="1" x14ac:dyDescent="0.25">
      <c r="A159" s="132"/>
      <c r="B159" s="132"/>
      <c r="C159" s="133"/>
      <c r="D159" s="133"/>
      <c r="E159" s="133"/>
      <c r="F159" s="135"/>
      <c r="G159" s="264"/>
      <c r="H159" s="264"/>
      <c r="I159" s="56"/>
      <c r="J159" s="56"/>
      <c r="K159" s="56"/>
      <c r="L159" s="56"/>
    </row>
    <row r="160" spans="1:12" s="66" customFormat="1" x14ac:dyDescent="0.25">
      <c r="A160" s="132"/>
      <c r="B160" s="132"/>
      <c r="C160" s="133"/>
      <c r="D160" s="133"/>
      <c r="E160" s="133"/>
      <c r="F160" s="135"/>
      <c r="G160" s="264"/>
      <c r="H160" s="264"/>
      <c r="I160" s="56"/>
      <c r="J160" s="56"/>
      <c r="K160" s="56"/>
      <c r="L160" s="56"/>
    </row>
    <row r="161" spans="1:12" s="66" customFormat="1" x14ac:dyDescent="0.25">
      <c r="A161" s="132"/>
      <c r="B161" s="132"/>
      <c r="C161" s="133"/>
      <c r="D161" s="133"/>
      <c r="E161" s="133"/>
      <c r="F161" s="135"/>
      <c r="G161" s="264"/>
      <c r="H161" s="264"/>
      <c r="I161" s="56"/>
      <c r="J161" s="56"/>
      <c r="K161" s="56"/>
      <c r="L161" s="56"/>
    </row>
    <row r="162" spans="1:12" s="66" customFormat="1" x14ac:dyDescent="0.25">
      <c r="A162" s="132"/>
      <c r="B162" s="132"/>
      <c r="C162" s="133"/>
      <c r="D162" s="133"/>
      <c r="E162" s="133"/>
      <c r="F162" s="135"/>
      <c r="G162" s="264"/>
      <c r="H162" s="264"/>
      <c r="I162" s="56"/>
      <c r="J162" s="56"/>
      <c r="K162" s="56"/>
      <c r="L162" s="56"/>
    </row>
    <row r="163" spans="1:12" s="66" customFormat="1" x14ac:dyDescent="0.25">
      <c r="A163" s="132"/>
      <c r="B163" s="132"/>
      <c r="C163" s="133"/>
      <c r="D163" s="133"/>
      <c r="E163" s="133"/>
      <c r="F163" s="135"/>
      <c r="G163" s="264"/>
      <c r="H163" s="264"/>
      <c r="I163" s="56"/>
      <c r="J163" s="56"/>
      <c r="K163" s="56"/>
      <c r="L163" s="56"/>
    </row>
    <row r="164" spans="1:12" s="66" customFormat="1" x14ac:dyDescent="0.25">
      <c r="A164" s="132"/>
      <c r="B164" s="132"/>
      <c r="C164" s="133"/>
      <c r="D164" s="133"/>
      <c r="E164" s="133"/>
      <c r="F164" s="135"/>
      <c r="G164" s="264"/>
      <c r="H164" s="264"/>
      <c r="I164" s="56"/>
      <c r="J164" s="56"/>
      <c r="K164" s="56"/>
      <c r="L164" s="56"/>
    </row>
    <row r="165" spans="1:12" s="66" customFormat="1" x14ac:dyDescent="0.25">
      <c r="A165" s="132"/>
      <c r="B165" s="132"/>
      <c r="C165" s="133"/>
      <c r="D165" s="133"/>
      <c r="E165" s="133"/>
      <c r="F165" s="135"/>
      <c r="G165" s="264"/>
      <c r="H165" s="264"/>
      <c r="I165" s="56"/>
      <c r="J165" s="56"/>
      <c r="K165" s="56"/>
      <c r="L165" s="56"/>
    </row>
    <row r="166" spans="1:12" s="66" customFormat="1" x14ac:dyDescent="0.25">
      <c r="A166" s="65"/>
      <c r="B166" s="65"/>
      <c r="F166" s="56"/>
      <c r="G166" s="264"/>
      <c r="H166" s="264"/>
      <c r="I166" s="56"/>
      <c r="J166" s="56"/>
      <c r="K166" s="56"/>
      <c r="L166" s="56"/>
    </row>
    <row r="167" spans="1:12" s="66" customFormat="1" x14ac:dyDescent="0.25">
      <c r="A167" s="65"/>
      <c r="B167" s="65"/>
      <c r="F167" s="56"/>
      <c r="G167" s="264"/>
      <c r="H167" s="264"/>
      <c r="I167" s="56"/>
      <c r="J167" s="56"/>
      <c r="K167" s="56"/>
      <c r="L167" s="56"/>
    </row>
    <row r="168" spans="1:12" s="66" customFormat="1" x14ac:dyDescent="0.25">
      <c r="A168" s="65"/>
      <c r="B168" s="65"/>
      <c r="F168" s="56"/>
      <c r="G168" s="264"/>
      <c r="H168" s="264"/>
      <c r="I168" s="56"/>
      <c r="J168" s="56"/>
      <c r="K168" s="56"/>
      <c r="L168" s="56"/>
    </row>
    <row r="169" spans="1:12" s="66" customFormat="1" x14ac:dyDescent="0.25">
      <c r="A169" s="65"/>
      <c r="B169" s="65"/>
      <c r="F169" s="56"/>
      <c r="G169" s="264"/>
      <c r="H169" s="264"/>
      <c r="I169" s="56"/>
      <c r="J169" s="56"/>
      <c r="K169" s="56"/>
      <c r="L169" s="56"/>
    </row>
    <row r="170" spans="1:12" s="66" customFormat="1" x14ac:dyDescent="0.25">
      <c r="A170" s="65"/>
      <c r="B170" s="65"/>
      <c r="F170" s="56"/>
      <c r="G170" s="264"/>
      <c r="H170" s="264"/>
      <c r="I170" s="56"/>
      <c r="J170" s="56"/>
      <c r="K170" s="56"/>
      <c r="L170" s="56"/>
    </row>
    <row r="171" spans="1:12" s="66" customFormat="1" x14ac:dyDescent="0.25">
      <c r="A171" s="65"/>
      <c r="B171" s="65"/>
      <c r="F171" s="56"/>
      <c r="G171" s="264"/>
      <c r="H171" s="264"/>
      <c r="I171" s="56"/>
      <c r="J171" s="56"/>
      <c r="K171" s="56"/>
      <c r="L171" s="56"/>
    </row>
    <row r="172" spans="1:12" s="66" customFormat="1" x14ac:dyDescent="0.25">
      <c r="A172" s="65"/>
      <c r="B172" s="65"/>
      <c r="F172" s="56"/>
      <c r="G172" s="264"/>
      <c r="H172" s="264"/>
      <c r="I172" s="56"/>
      <c r="J172" s="56"/>
      <c r="K172" s="56"/>
      <c r="L172" s="56"/>
    </row>
    <row r="173" spans="1:12" s="66" customFormat="1" x14ac:dyDescent="0.25">
      <c r="A173" s="65"/>
      <c r="B173" s="65"/>
      <c r="F173" s="56"/>
      <c r="G173" s="264"/>
      <c r="H173" s="264"/>
      <c r="I173" s="56"/>
      <c r="J173" s="56"/>
      <c r="K173" s="56"/>
      <c r="L173" s="56"/>
    </row>
    <row r="174" spans="1:12" s="66" customFormat="1" x14ac:dyDescent="0.25">
      <c r="A174" s="65"/>
      <c r="B174" s="65"/>
      <c r="F174" s="56"/>
      <c r="G174" s="264"/>
      <c r="H174" s="264"/>
      <c r="I174" s="56"/>
      <c r="J174" s="56"/>
      <c r="K174" s="56"/>
      <c r="L174" s="56"/>
    </row>
    <row r="175" spans="1:12" s="66" customFormat="1" x14ac:dyDescent="0.25">
      <c r="A175" s="65"/>
      <c r="B175" s="65"/>
      <c r="F175" s="56"/>
      <c r="G175" s="264"/>
      <c r="H175" s="264"/>
      <c r="I175" s="56"/>
      <c r="J175" s="56"/>
      <c r="K175" s="56"/>
      <c r="L175" s="56"/>
    </row>
    <row r="176" spans="1:12" s="66" customFormat="1" x14ac:dyDescent="0.25">
      <c r="A176" s="65"/>
      <c r="B176" s="65"/>
      <c r="F176" s="56"/>
      <c r="G176" s="264"/>
      <c r="H176" s="264"/>
      <c r="I176" s="56"/>
      <c r="J176" s="56"/>
      <c r="K176" s="56"/>
      <c r="L176" s="56"/>
    </row>
    <row r="177" spans="1:12" s="66" customFormat="1" x14ac:dyDescent="0.25">
      <c r="A177" s="65"/>
      <c r="B177" s="65"/>
      <c r="F177" s="56"/>
      <c r="G177" s="264"/>
      <c r="H177" s="264"/>
      <c r="I177" s="56"/>
      <c r="J177" s="56"/>
      <c r="K177" s="56"/>
      <c r="L177" s="56"/>
    </row>
    <row r="178" spans="1:12" s="66" customFormat="1" x14ac:dyDescent="0.25">
      <c r="A178" s="65"/>
      <c r="B178" s="65"/>
      <c r="F178" s="56"/>
      <c r="G178" s="264"/>
      <c r="H178" s="264"/>
      <c r="I178" s="56"/>
      <c r="J178" s="56"/>
      <c r="K178" s="56"/>
      <c r="L178" s="56"/>
    </row>
    <row r="179" spans="1:12" s="66" customFormat="1" x14ac:dyDescent="0.25">
      <c r="A179" s="65"/>
      <c r="B179" s="65"/>
      <c r="F179" s="56"/>
      <c r="G179" s="264"/>
      <c r="H179" s="264"/>
      <c r="I179" s="56"/>
      <c r="J179" s="56"/>
      <c r="K179" s="56"/>
      <c r="L179" s="56"/>
    </row>
    <row r="180" spans="1:12" s="66" customFormat="1" x14ac:dyDescent="0.25">
      <c r="A180" s="65"/>
      <c r="B180" s="65"/>
      <c r="F180" s="56"/>
      <c r="G180" s="264"/>
      <c r="H180" s="264"/>
      <c r="I180" s="56"/>
      <c r="J180" s="56"/>
      <c r="K180" s="56"/>
      <c r="L180" s="56"/>
    </row>
    <row r="181" spans="1:12" s="66" customFormat="1" x14ac:dyDescent="0.25">
      <c r="A181" s="65"/>
      <c r="B181" s="65"/>
      <c r="F181" s="56"/>
      <c r="G181" s="264"/>
      <c r="H181" s="264"/>
      <c r="I181" s="56"/>
      <c r="J181" s="56"/>
      <c r="K181" s="56"/>
      <c r="L181" s="56"/>
    </row>
    <row r="182" spans="1:12" s="66" customFormat="1" x14ac:dyDescent="0.25">
      <c r="A182" s="65"/>
      <c r="B182" s="65"/>
      <c r="F182" s="56"/>
      <c r="G182" s="264"/>
      <c r="H182" s="264"/>
      <c r="I182" s="56"/>
      <c r="J182" s="56"/>
      <c r="K182" s="56"/>
      <c r="L182" s="56"/>
    </row>
    <row r="183" spans="1:12" s="66" customFormat="1" x14ac:dyDescent="0.25">
      <c r="A183" s="65"/>
      <c r="B183" s="65"/>
      <c r="F183" s="56"/>
      <c r="G183" s="264"/>
      <c r="H183" s="264"/>
      <c r="I183" s="56"/>
      <c r="J183" s="56"/>
      <c r="K183" s="56"/>
      <c r="L183" s="56"/>
    </row>
    <row r="184" spans="1:12" s="66" customFormat="1" x14ac:dyDescent="0.25">
      <c r="A184" s="65"/>
      <c r="B184" s="65"/>
      <c r="F184" s="56"/>
      <c r="G184" s="264"/>
      <c r="H184" s="264"/>
      <c r="I184" s="56"/>
      <c r="J184" s="56"/>
      <c r="K184" s="56"/>
      <c r="L184" s="56"/>
    </row>
    <row r="185" spans="1:12" s="66" customFormat="1" x14ac:dyDescent="0.25">
      <c r="A185" s="65"/>
      <c r="B185" s="65"/>
      <c r="F185" s="56"/>
      <c r="G185" s="264"/>
      <c r="H185" s="264"/>
      <c r="I185" s="56"/>
      <c r="J185" s="56"/>
      <c r="K185" s="56"/>
      <c r="L185" s="56"/>
    </row>
    <row r="186" spans="1:12" s="66" customFormat="1" x14ac:dyDescent="0.25">
      <c r="A186" s="65"/>
      <c r="B186" s="65"/>
      <c r="F186" s="56"/>
      <c r="G186" s="264"/>
      <c r="H186" s="264"/>
      <c r="I186" s="56"/>
      <c r="J186" s="56"/>
      <c r="K186" s="56"/>
      <c r="L186" s="56"/>
    </row>
    <row r="187" spans="1:12" s="66" customFormat="1" x14ac:dyDescent="0.25">
      <c r="A187" s="65"/>
      <c r="B187" s="65"/>
      <c r="F187" s="56"/>
      <c r="G187" s="264"/>
      <c r="H187" s="264"/>
      <c r="I187" s="56"/>
      <c r="J187" s="56"/>
      <c r="K187" s="56"/>
      <c r="L187" s="56"/>
    </row>
    <row r="188" spans="1:12" s="66" customFormat="1" x14ac:dyDescent="0.25">
      <c r="A188" s="65"/>
      <c r="B188" s="65"/>
      <c r="F188" s="56"/>
      <c r="G188" s="264"/>
      <c r="H188" s="264"/>
      <c r="I188" s="56"/>
      <c r="J188" s="56"/>
      <c r="K188" s="56"/>
      <c r="L188" s="56"/>
    </row>
    <row r="189" spans="1:12" s="66" customFormat="1" x14ac:dyDescent="0.25">
      <c r="A189" s="65"/>
      <c r="B189" s="65"/>
      <c r="F189" s="56"/>
      <c r="G189" s="264"/>
      <c r="H189" s="264"/>
      <c r="I189" s="56"/>
      <c r="J189" s="56"/>
      <c r="K189" s="56"/>
      <c r="L189" s="56"/>
    </row>
    <row r="190" spans="1:12" s="66" customFormat="1" x14ac:dyDescent="0.25">
      <c r="A190" s="65"/>
      <c r="B190" s="65"/>
      <c r="F190" s="56"/>
      <c r="G190" s="264"/>
      <c r="H190" s="264"/>
      <c r="I190" s="56"/>
      <c r="J190" s="56"/>
      <c r="K190" s="56"/>
      <c r="L190" s="56"/>
    </row>
    <row r="191" spans="1:12" s="66" customFormat="1" x14ac:dyDescent="0.25">
      <c r="A191" s="65"/>
      <c r="B191" s="65"/>
      <c r="F191" s="56"/>
      <c r="G191" s="264"/>
      <c r="H191" s="264"/>
      <c r="I191" s="56"/>
      <c r="J191" s="56"/>
      <c r="K191" s="56"/>
      <c r="L191" s="56"/>
    </row>
    <row r="192" spans="1:12" s="66" customFormat="1" x14ac:dyDescent="0.25">
      <c r="A192" s="65"/>
      <c r="B192" s="65"/>
      <c r="F192" s="56"/>
      <c r="G192" s="264"/>
      <c r="H192" s="264"/>
      <c r="I192" s="56"/>
      <c r="J192" s="56"/>
      <c r="K192" s="56"/>
      <c r="L192" s="56"/>
    </row>
    <row r="193" spans="1:12" s="66" customFormat="1" x14ac:dyDescent="0.25">
      <c r="A193" s="65"/>
      <c r="B193" s="65"/>
      <c r="F193" s="56"/>
      <c r="G193" s="264"/>
      <c r="H193" s="264"/>
      <c r="I193" s="56"/>
      <c r="J193" s="56"/>
      <c r="K193" s="56"/>
      <c r="L193" s="56"/>
    </row>
    <row r="194" spans="1:12" s="66" customFormat="1" x14ac:dyDescent="0.25">
      <c r="A194" s="65"/>
      <c r="B194" s="65"/>
      <c r="F194" s="56"/>
      <c r="G194" s="264"/>
      <c r="H194" s="264"/>
      <c r="I194" s="56"/>
      <c r="J194" s="56"/>
      <c r="K194" s="56"/>
      <c r="L194" s="56"/>
    </row>
    <row r="195" spans="1:12" s="66" customFormat="1" x14ac:dyDescent="0.25">
      <c r="A195" s="65"/>
      <c r="F195" s="56"/>
      <c r="G195" s="264"/>
      <c r="H195" s="264"/>
      <c r="I195" s="56"/>
      <c r="J195" s="56"/>
      <c r="K195" s="56"/>
      <c r="L195" s="56"/>
    </row>
    <row r="196" spans="1:12" s="66" customFormat="1" x14ac:dyDescent="0.25">
      <c r="A196" s="65"/>
      <c r="F196" s="56"/>
      <c r="G196" s="264"/>
      <c r="H196" s="264"/>
      <c r="I196" s="56"/>
      <c r="J196" s="56"/>
      <c r="K196" s="56"/>
      <c r="L196" s="56"/>
    </row>
    <row r="197" spans="1:12" s="66" customFormat="1" x14ac:dyDescent="0.25">
      <c r="A197" s="65"/>
      <c r="F197" s="56"/>
      <c r="G197" s="264"/>
      <c r="H197" s="264"/>
      <c r="I197" s="56"/>
      <c r="J197" s="56"/>
      <c r="K197" s="56"/>
      <c r="L197" s="56"/>
    </row>
    <row r="198" spans="1:12" s="66" customFormat="1" x14ac:dyDescent="0.25">
      <c r="A198" s="65"/>
      <c r="F198" s="56"/>
      <c r="G198" s="264"/>
      <c r="H198" s="264"/>
      <c r="I198" s="56"/>
      <c r="J198" s="56"/>
      <c r="K198" s="56"/>
      <c r="L198" s="56"/>
    </row>
    <row r="199" spans="1:12" s="66" customFormat="1" x14ac:dyDescent="0.25">
      <c r="A199" s="65"/>
      <c r="F199" s="56"/>
      <c r="G199" s="264"/>
      <c r="H199" s="264"/>
      <c r="I199" s="56"/>
      <c r="J199" s="56"/>
      <c r="K199" s="56"/>
      <c r="L199" s="56"/>
    </row>
    <row r="200" spans="1:12" s="66" customFormat="1" x14ac:dyDescent="0.25">
      <c r="A200" s="65"/>
      <c r="F200" s="56"/>
      <c r="G200" s="264"/>
      <c r="H200" s="264"/>
      <c r="I200" s="56"/>
      <c r="J200" s="56"/>
      <c r="K200" s="56"/>
      <c r="L200" s="56"/>
    </row>
    <row r="201" spans="1:12" s="66" customFormat="1" x14ac:dyDescent="0.25">
      <c r="A201" s="65"/>
      <c r="F201" s="56"/>
      <c r="G201" s="264"/>
      <c r="H201" s="264"/>
      <c r="I201" s="56"/>
      <c r="J201" s="56"/>
      <c r="K201" s="56"/>
      <c r="L201" s="56"/>
    </row>
    <row r="202" spans="1:12" s="66" customFormat="1" x14ac:dyDescent="0.25">
      <c r="A202" s="65"/>
      <c r="F202" s="56"/>
      <c r="G202" s="264"/>
      <c r="H202" s="264"/>
      <c r="I202" s="56"/>
      <c r="J202" s="56"/>
      <c r="K202" s="56"/>
      <c r="L202" s="56"/>
    </row>
    <row r="203" spans="1:12" s="66" customFormat="1" x14ac:dyDescent="0.25">
      <c r="A203" s="65"/>
      <c r="F203" s="56"/>
      <c r="G203" s="264"/>
      <c r="H203" s="264"/>
      <c r="I203" s="56"/>
      <c r="J203" s="56"/>
      <c r="K203" s="56"/>
      <c r="L203" s="56"/>
    </row>
    <row r="204" spans="1:12" s="66" customFormat="1" x14ac:dyDescent="0.25">
      <c r="A204" s="65"/>
      <c r="F204" s="56"/>
      <c r="G204" s="264"/>
      <c r="H204" s="264"/>
      <c r="I204" s="56"/>
      <c r="J204" s="56"/>
      <c r="K204" s="56"/>
      <c r="L204" s="56"/>
    </row>
    <row r="205" spans="1:12" s="66" customFormat="1" x14ac:dyDescent="0.25">
      <c r="A205" s="65"/>
      <c r="F205" s="56"/>
      <c r="G205" s="264"/>
      <c r="H205" s="264"/>
      <c r="I205" s="56"/>
      <c r="J205" s="56"/>
      <c r="K205" s="56"/>
      <c r="L205" s="56"/>
    </row>
    <row r="206" spans="1:12" s="66" customFormat="1" x14ac:dyDescent="0.25">
      <c r="A206" s="65"/>
      <c r="F206" s="56"/>
      <c r="G206" s="264"/>
      <c r="H206" s="264"/>
      <c r="I206" s="56"/>
      <c r="J206" s="56"/>
      <c r="K206" s="56"/>
      <c r="L206" s="56"/>
    </row>
    <row r="207" spans="1:12" s="66" customFormat="1" x14ac:dyDescent="0.25">
      <c r="A207" s="65"/>
      <c r="F207" s="56"/>
      <c r="G207" s="264"/>
      <c r="H207" s="264"/>
      <c r="I207" s="56"/>
      <c r="J207" s="56"/>
      <c r="K207" s="56"/>
      <c r="L207" s="56"/>
    </row>
    <row r="208" spans="1:12" s="66" customFormat="1" x14ac:dyDescent="0.25">
      <c r="A208" s="65"/>
      <c r="F208" s="56"/>
      <c r="G208" s="264"/>
      <c r="H208" s="264"/>
      <c r="I208" s="56"/>
      <c r="J208" s="56"/>
      <c r="K208" s="56"/>
      <c r="L208" s="56"/>
    </row>
    <row r="209" spans="1:12" s="66" customFormat="1" x14ac:dyDescent="0.25">
      <c r="A209" s="65"/>
      <c r="F209" s="56"/>
      <c r="G209" s="264"/>
      <c r="H209" s="264"/>
      <c r="I209" s="56"/>
      <c r="J209" s="56"/>
      <c r="K209" s="56"/>
      <c r="L209" s="56"/>
    </row>
    <row r="210" spans="1:12" s="66" customFormat="1" x14ac:dyDescent="0.25">
      <c r="A210" s="65"/>
      <c r="F210" s="56"/>
      <c r="G210" s="264"/>
      <c r="H210" s="264"/>
      <c r="I210" s="56"/>
      <c r="J210" s="56"/>
      <c r="K210" s="56"/>
      <c r="L210" s="56"/>
    </row>
    <row r="211" spans="1:12" s="66" customFormat="1" x14ac:dyDescent="0.25">
      <c r="A211" s="65"/>
      <c r="F211" s="56"/>
      <c r="G211" s="264"/>
      <c r="H211" s="264"/>
      <c r="I211" s="56"/>
      <c r="J211" s="56"/>
      <c r="K211" s="56"/>
      <c r="L211" s="56"/>
    </row>
    <row r="212" spans="1:12" s="66" customFormat="1" x14ac:dyDescent="0.25">
      <c r="A212" s="65"/>
      <c r="F212" s="56"/>
      <c r="G212" s="264"/>
      <c r="H212" s="264"/>
      <c r="I212" s="56"/>
      <c r="J212" s="56"/>
      <c r="K212" s="56"/>
      <c r="L212" s="56"/>
    </row>
    <row r="213" spans="1:12" s="66" customFormat="1" x14ac:dyDescent="0.25">
      <c r="A213" s="65"/>
      <c r="F213" s="56"/>
      <c r="G213" s="264"/>
      <c r="H213" s="264"/>
      <c r="I213" s="56"/>
      <c r="J213" s="56"/>
      <c r="K213" s="56"/>
      <c r="L213" s="56"/>
    </row>
    <row r="214" spans="1:12" s="66" customFormat="1" x14ac:dyDescent="0.25">
      <c r="A214" s="65"/>
      <c r="F214" s="56"/>
      <c r="G214" s="264"/>
      <c r="H214" s="264"/>
      <c r="I214" s="56"/>
      <c r="J214" s="56"/>
      <c r="K214" s="56"/>
      <c r="L214" s="56"/>
    </row>
    <row r="215" spans="1:12" s="66" customFormat="1" x14ac:dyDescent="0.25">
      <c r="A215" s="65"/>
      <c r="F215" s="56"/>
      <c r="G215" s="264"/>
      <c r="H215" s="264"/>
      <c r="I215" s="56"/>
      <c r="J215" s="56"/>
      <c r="K215" s="56"/>
      <c r="L215" s="56"/>
    </row>
    <row r="216" spans="1:12" s="66" customFormat="1" x14ac:dyDescent="0.25">
      <c r="A216" s="65"/>
      <c r="F216" s="56"/>
      <c r="G216" s="264"/>
      <c r="H216" s="264"/>
      <c r="I216" s="56"/>
      <c r="J216" s="56"/>
      <c r="K216" s="56"/>
      <c r="L216" s="56"/>
    </row>
    <row r="217" spans="1:12" s="66" customFormat="1" x14ac:dyDescent="0.25">
      <c r="A217" s="65"/>
      <c r="F217" s="56"/>
      <c r="G217" s="264"/>
      <c r="H217" s="264"/>
      <c r="I217" s="56"/>
      <c r="J217" s="56"/>
      <c r="K217" s="56"/>
      <c r="L217" s="56"/>
    </row>
    <row r="218" spans="1:12" s="66" customFormat="1" x14ac:dyDescent="0.25">
      <c r="A218" s="65"/>
      <c r="F218" s="56"/>
      <c r="G218" s="264"/>
      <c r="H218" s="264"/>
      <c r="I218" s="56"/>
      <c r="J218" s="56"/>
      <c r="K218" s="56"/>
      <c r="L218" s="56"/>
    </row>
    <row r="219" spans="1:12" s="66" customFormat="1" x14ac:dyDescent="0.25">
      <c r="A219" s="65"/>
      <c r="F219" s="56"/>
      <c r="G219" s="264"/>
      <c r="H219" s="264"/>
      <c r="I219" s="56"/>
      <c r="J219" s="56"/>
      <c r="K219" s="56"/>
      <c r="L219" s="56"/>
    </row>
    <row r="220" spans="1:12" s="66" customFormat="1" x14ac:dyDescent="0.25">
      <c r="A220" s="65"/>
      <c r="F220" s="56"/>
      <c r="G220" s="264"/>
      <c r="H220" s="264"/>
      <c r="I220" s="56"/>
      <c r="J220" s="56"/>
      <c r="K220" s="56"/>
      <c r="L220" s="56"/>
    </row>
    <row r="221" spans="1:12" s="66" customFormat="1" x14ac:dyDescent="0.25">
      <c r="A221" s="65"/>
      <c r="F221" s="56"/>
      <c r="G221" s="264"/>
      <c r="H221" s="264"/>
      <c r="I221" s="56"/>
      <c r="J221" s="56"/>
      <c r="K221" s="56"/>
      <c r="L221" s="56"/>
    </row>
    <row r="222" spans="1:12" s="66" customFormat="1" x14ac:dyDescent="0.25">
      <c r="A222" s="65"/>
      <c r="F222" s="56"/>
      <c r="G222" s="264"/>
      <c r="H222" s="264"/>
      <c r="I222" s="56"/>
      <c r="J222" s="56"/>
      <c r="K222" s="56"/>
      <c r="L222" s="56"/>
    </row>
    <row r="223" spans="1:12" s="66" customFormat="1" x14ac:dyDescent="0.25">
      <c r="A223" s="65"/>
      <c r="F223" s="56"/>
      <c r="G223" s="264"/>
      <c r="H223" s="264"/>
      <c r="I223" s="56"/>
      <c r="J223" s="56"/>
      <c r="K223" s="56"/>
      <c r="L223" s="56"/>
    </row>
    <row r="224" spans="1:12" s="66" customFormat="1" x14ac:dyDescent="0.25">
      <c r="A224" s="65"/>
      <c r="F224" s="56"/>
      <c r="G224" s="264"/>
      <c r="H224" s="264"/>
      <c r="I224" s="56"/>
      <c r="J224" s="56"/>
      <c r="K224" s="56"/>
      <c r="L224" s="56"/>
    </row>
    <row r="225" spans="1:12" s="66" customFormat="1" x14ac:dyDescent="0.25">
      <c r="A225" s="65"/>
      <c r="F225" s="56"/>
      <c r="G225" s="264"/>
      <c r="H225" s="264"/>
      <c r="I225" s="56"/>
      <c r="J225" s="56"/>
      <c r="K225" s="56"/>
      <c r="L225" s="56"/>
    </row>
    <row r="226" spans="1:12" s="66" customFormat="1" x14ac:dyDescent="0.25">
      <c r="A226" s="65"/>
      <c r="F226" s="56"/>
      <c r="G226" s="264"/>
      <c r="H226" s="264"/>
      <c r="I226" s="56"/>
      <c r="J226" s="56"/>
      <c r="K226" s="56"/>
      <c r="L226" s="56"/>
    </row>
    <row r="227" spans="1:12" s="66" customFormat="1" x14ac:dyDescent="0.25">
      <c r="A227" s="65"/>
      <c r="F227" s="56"/>
      <c r="G227" s="264"/>
      <c r="H227" s="264"/>
      <c r="I227" s="56"/>
      <c r="J227" s="56"/>
      <c r="K227" s="56"/>
      <c r="L227" s="56"/>
    </row>
    <row r="228" spans="1:12" s="66" customFormat="1" x14ac:dyDescent="0.25">
      <c r="A228" s="65"/>
      <c r="F228" s="56"/>
      <c r="G228" s="264"/>
      <c r="H228" s="264"/>
      <c r="I228" s="56"/>
      <c r="J228" s="56"/>
      <c r="K228" s="56"/>
      <c r="L228" s="56"/>
    </row>
    <row r="229" spans="1:12" s="66" customFormat="1" x14ac:dyDescent="0.25">
      <c r="A229" s="65"/>
      <c r="F229" s="56"/>
      <c r="G229" s="264"/>
      <c r="H229" s="264"/>
      <c r="I229" s="56"/>
      <c r="J229" s="56"/>
      <c r="K229" s="56"/>
      <c r="L229" s="56"/>
    </row>
    <row r="230" spans="1:12" s="66" customFormat="1" x14ac:dyDescent="0.25">
      <c r="A230" s="65"/>
      <c r="F230" s="56"/>
      <c r="G230" s="264"/>
      <c r="H230" s="264"/>
      <c r="I230" s="56"/>
      <c r="J230" s="56"/>
      <c r="K230" s="56"/>
      <c r="L230" s="56"/>
    </row>
    <row r="231" spans="1:12" s="66" customFormat="1" x14ac:dyDescent="0.25">
      <c r="A231" s="65"/>
      <c r="F231" s="56"/>
      <c r="G231" s="264"/>
      <c r="H231" s="264"/>
      <c r="I231" s="56"/>
      <c r="J231" s="56"/>
      <c r="K231" s="56"/>
      <c r="L231" s="56"/>
    </row>
    <row r="232" spans="1:12" s="66" customFormat="1" x14ac:dyDescent="0.25">
      <c r="A232" s="65"/>
      <c r="F232" s="56"/>
      <c r="G232" s="264"/>
      <c r="H232" s="264"/>
      <c r="I232" s="56"/>
      <c r="J232" s="56"/>
      <c r="K232" s="56"/>
      <c r="L232" s="56"/>
    </row>
    <row r="233" spans="1:12" s="66" customFormat="1" x14ac:dyDescent="0.25">
      <c r="A233" s="65"/>
      <c r="F233" s="56"/>
      <c r="G233" s="264"/>
      <c r="H233" s="264"/>
      <c r="I233" s="56"/>
      <c r="J233" s="56"/>
      <c r="K233" s="56"/>
      <c r="L233" s="56"/>
    </row>
    <row r="234" spans="1:12" s="66" customFormat="1" x14ac:dyDescent="0.25">
      <c r="A234" s="65"/>
      <c r="F234" s="56"/>
      <c r="G234" s="264"/>
      <c r="H234" s="264"/>
      <c r="I234" s="56"/>
      <c r="J234" s="56"/>
      <c r="K234" s="56"/>
      <c r="L234" s="56"/>
    </row>
    <row r="235" spans="1:12" s="66" customFormat="1" x14ac:dyDescent="0.25">
      <c r="A235" s="65"/>
      <c r="F235" s="56"/>
      <c r="G235" s="264"/>
      <c r="H235" s="264"/>
      <c r="I235" s="56"/>
      <c r="J235" s="56"/>
      <c r="K235" s="56"/>
      <c r="L235" s="56"/>
    </row>
    <row r="236" spans="1:12" s="66" customFormat="1" x14ac:dyDescent="0.25">
      <c r="A236" s="65"/>
      <c r="F236" s="56"/>
      <c r="G236" s="264"/>
      <c r="H236" s="264"/>
      <c r="I236" s="56"/>
      <c r="J236" s="56"/>
      <c r="K236" s="56"/>
      <c r="L236" s="56"/>
    </row>
    <row r="237" spans="1:12" s="66" customFormat="1" x14ac:dyDescent="0.25">
      <c r="A237" s="65"/>
      <c r="F237" s="56"/>
      <c r="G237" s="264"/>
      <c r="H237" s="264"/>
      <c r="I237" s="56"/>
      <c r="J237" s="56"/>
      <c r="K237" s="56"/>
      <c r="L237" s="56"/>
    </row>
    <row r="238" spans="1:12" s="66" customFormat="1" x14ac:dyDescent="0.25">
      <c r="A238" s="65"/>
      <c r="F238" s="56"/>
      <c r="G238" s="264"/>
      <c r="H238" s="264"/>
      <c r="I238" s="56"/>
      <c r="J238" s="56"/>
      <c r="K238" s="56"/>
      <c r="L238" s="56"/>
    </row>
    <row r="239" spans="1:12" s="66" customFormat="1" x14ac:dyDescent="0.25">
      <c r="A239" s="65"/>
      <c r="F239" s="56"/>
      <c r="G239" s="264"/>
      <c r="H239" s="264"/>
      <c r="I239" s="56"/>
      <c r="J239" s="56"/>
      <c r="K239" s="56"/>
      <c r="L239" s="56"/>
    </row>
    <row r="240" spans="1:12" s="66" customFormat="1" x14ac:dyDescent="0.25">
      <c r="A240" s="65"/>
      <c r="F240" s="56"/>
      <c r="G240" s="264"/>
      <c r="H240" s="264"/>
      <c r="I240" s="56"/>
      <c r="J240" s="56"/>
      <c r="K240" s="56"/>
      <c r="L240" s="56"/>
    </row>
    <row r="241" spans="1:12" s="66" customFormat="1" x14ac:dyDescent="0.25">
      <c r="A241" s="65"/>
      <c r="F241" s="56"/>
      <c r="G241" s="264"/>
      <c r="H241" s="264"/>
      <c r="I241" s="56"/>
      <c r="J241" s="56"/>
      <c r="K241" s="56"/>
      <c r="L241" s="56"/>
    </row>
    <row r="242" spans="1:12" s="66" customFormat="1" x14ac:dyDescent="0.25">
      <c r="A242" s="65"/>
      <c r="F242" s="56"/>
      <c r="G242" s="264"/>
      <c r="H242" s="264"/>
      <c r="I242" s="56"/>
      <c r="J242" s="56"/>
      <c r="K242" s="56"/>
      <c r="L242" s="56"/>
    </row>
    <row r="243" spans="1:12" s="66" customFormat="1" x14ac:dyDescent="0.25">
      <c r="A243" s="65"/>
      <c r="F243" s="56"/>
      <c r="G243" s="264"/>
      <c r="H243" s="264"/>
      <c r="I243" s="56"/>
      <c r="J243" s="56"/>
      <c r="K243" s="56"/>
      <c r="L243" s="56"/>
    </row>
    <row r="244" spans="1:12" s="66" customFormat="1" x14ac:dyDescent="0.25">
      <c r="A244" s="65"/>
      <c r="F244" s="56"/>
      <c r="G244" s="264"/>
      <c r="H244" s="264"/>
      <c r="I244" s="56"/>
      <c r="J244" s="56"/>
      <c r="K244" s="56"/>
      <c r="L244" s="56"/>
    </row>
    <row r="245" spans="1:12" s="66" customFormat="1" x14ac:dyDescent="0.25">
      <c r="A245" s="65"/>
      <c r="F245" s="56"/>
      <c r="G245" s="264"/>
      <c r="H245" s="264"/>
      <c r="I245" s="56"/>
      <c r="J245" s="56"/>
      <c r="K245" s="56"/>
      <c r="L245" s="56"/>
    </row>
    <row r="246" spans="1:12" s="66" customFormat="1" x14ac:dyDescent="0.25">
      <c r="A246" s="65"/>
      <c r="F246" s="56"/>
      <c r="G246" s="264"/>
      <c r="H246" s="264"/>
      <c r="I246" s="56"/>
      <c r="J246" s="56"/>
      <c r="K246" s="56"/>
      <c r="L246" s="56"/>
    </row>
    <row r="247" spans="1:12" s="66" customFormat="1" x14ac:dyDescent="0.25">
      <c r="A247" s="65"/>
      <c r="F247" s="56"/>
      <c r="G247" s="264"/>
      <c r="H247" s="264"/>
      <c r="I247" s="56"/>
      <c r="J247" s="56"/>
      <c r="K247" s="56"/>
      <c r="L247" s="56"/>
    </row>
    <row r="248" spans="1:12" s="66" customFormat="1" x14ac:dyDescent="0.25">
      <c r="A248" s="65"/>
      <c r="F248" s="56"/>
      <c r="G248" s="264"/>
      <c r="H248" s="264"/>
      <c r="I248" s="56"/>
      <c r="J248" s="56"/>
      <c r="K248" s="56"/>
      <c r="L248" s="56"/>
    </row>
    <row r="249" spans="1:12" s="66" customFormat="1" x14ac:dyDescent="0.25">
      <c r="A249" s="65"/>
      <c r="F249" s="56"/>
      <c r="G249" s="264"/>
      <c r="H249" s="264"/>
      <c r="I249" s="56"/>
      <c r="J249" s="56"/>
      <c r="K249" s="56"/>
      <c r="L249" s="56"/>
    </row>
    <row r="250" spans="1:12" s="66" customFormat="1" x14ac:dyDescent="0.25">
      <c r="A250" s="65"/>
      <c r="F250" s="56"/>
      <c r="G250" s="264"/>
      <c r="H250" s="264"/>
      <c r="I250" s="56"/>
      <c r="J250" s="56"/>
      <c r="K250" s="56"/>
      <c r="L250" s="56"/>
    </row>
    <row r="251" spans="1:12" s="66" customFormat="1" x14ac:dyDescent="0.25">
      <c r="A251" s="65"/>
      <c r="F251" s="56"/>
      <c r="G251" s="264"/>
      <c r="H251" s="264"/>
      <c r="I251" s="56"/>
      <c r="J251" s="56"/>
      <c r="K251" s="56"/>
      <c r="L251" s="56"/>
    </row>
    <row r="252" spans="1:12" s="66" customFormat="1" x14ac:dyDescent="0.25">
      <c r="A252" s="65"/>
      <c r="F252" s="56"/>
      <c r="G252" s="264"/>
      <c r="H252" s="264"/>
      <c r="I252" s="56"/>
      <c r="J252" s="56"/>
      <c r="K252" s="56"/>
      <c r="L252" s="56"/>
    </row>
    <row r="253" spans="1:12" s="66" customFormat="1" x14ac:dyDescent="0.25">
      <c r="A253" s="65"/>
      <c r="F253" s="56"/>
      <c r="G253" s="264"/>
      <c r="H253" s="264"/>
      <c r="I253" s="56"/>
      <c r="J253" s="56"/>
      <c r="K253" s="56"/>
      <c r="L253" s="56"/>
    </row>
    <row r="254" spans="1:12" s="66" customFormat="1" x14ac:dyDescent="0.25">
      <c r="A254" s="65"/>
      <c r="F254" s="56"/>
      <c r="G254" s="264"/>
      <c r="H254" s="264"/>
      <c r="I254" s="56"/>
      <c r="J254" s="56"/>
      <c r="K254" s="56"/>
      <c r="L254" s="56"/>
    </row>
    <row r="255" spans="1:12" s="66" customFormat="1" x14ac:dyDescent="0.25">
      <c r="A255" s="65"/>
      <c r="F255" s="56"/>
      <c r="G255" s="264"/>
      <c r="H255" s="264"/>
      <c r="I255" s="56"/>
      <c r="J255" s="56"/>
      <c r="K255" s="56"/>
      <c r="L255" s="56"/>
    </row>
    <row r="256" spans="1:12" s="66" customFormat="1" x14ac:dyDescent="0.25">
      <c r="A256" s="65"/>
      <c r="F256" s="56"/>
      <c r="G256" s="264"/>
      <c r="H256" s="264"/>
      <c r="I256" s="56"/>
      <c r="J256" s="56"/>
      <c r="K256" s="56"/>
      <c r="L256" s="56"/>
    </row>
    <row r="257" spans="1:12" s="66" customFormat="1" x14ac:dyDescent="0.25">
      <c r="A257" s="65"/>
      <c r="F257" s="56"/>
      <c r="G257" s="264"/>
      <c r="H257" s="264"/>
      <c r="I257" s="56"/>
      <c r="J257" s="56"/>
      <c r="K257" s="56"/>
      <c r="L257" s="56"/>
    </row>
    <row r="258" spans="1:12" s="66" customFormat="1" x14ac:dyDescent="0.25">
      <c r="A258" s="65"/>
      <c r="F258" s="56"/>
      <c r="G258" s="264"/>
      <c r="H258" s="264"/>
      <c r="I258" s="56"/>
      <c r="J258" s="56"/>
      <c r="K258" s="56"/>
      <c r="L258" s="56"/>
    </row>
    <row r="259" spans="1:12" s="66" customFormat="1" x14ac:dyDescent="0.25">
      <c r="A259" s="65"/>
      <c r="F259" s="56"/>
      <c r="G259" s="264"/>
      <c r="H259" s="264"/>
      <c r="I259" s="56"/>
      <c r="J259" s="56"/>
      <c r="K259" s="56"/>
      <c r="L259" s="56"/>
    </row>
    <row r="260" spans="1:12" s="66" customFormat="1" x14ac:dyDescent="0.25">
      <c r="A260" s="65"/>
      <c r="F260" s="56"/>
      <c r="G260" s="264"/>
      <c r="H260" s="264"/>
      <c r="I260" s="56"/>
      <c r="J260" s="56"/>
      <c r="K260" s="56"/>
      <c r="L260" s="56"/>
    </row>
    <row r="261" spans="1:12" s="66" customFormat="1" x14ac:dyDescent="0.25">
      <c r="A261" s="65"/>
      <c r="F261" s="56"/>
      <c r="G261" s="264"/>
      <c r="H261" s="264"/>
      <c r="I261" s="56"/>
      <c r="J261" s="56"/>
      <c r="K261" s="56"/>
      <c r="L261" s="56"/>
    </row>
    <row r="262" spans="1:12" s="66" customFormat="1" x14ac:dyDescent="0.25">
      <c r="A262" s="65"/>
      <c r="F262" s="56"/>
      <c r="G262" s="264"/>
      <c r="H262" s="264"/>
      <c r="I262" s="56"/>
      <c r="J262" s="56"/>
      <c r="K262" s="56"/>
      <c r="L262" s="56"/>
    </row>
    <row r="263" spans="1:12" s="66" customFormat="1" x14ac:dyDescent="0.25">
      <c r="A263" s="65"/>
      <c r="F263" s="56"/>
      <c r="G263" s="264"/>
      <c r="H263" s="264"/>
      <c r="I263" s="56"/>
      <c r="J263" s="56"/>
      <c r="K263" s="56"/>
      <c r="L263" s="56"/>
    </row>
    <row r="264" spans="1:12" s="66" customFormat="1" x14ac:dyDescent="0.25">
      <c r="A264" s="65"/>
      <c r="F264" s="56"/>
      <c r="G264" s="264"/>
      <c r="H264" s="264"/>
      <c r="I264" s="56"/>
      <c r="J264" s="56"/>
      <c r="K264" s="56"/>
      <c r="L264" s="56"/>
    </row>
    <row r="265" spans="1:12" s="66" customFormat="1" x14ac:dyDescent="0.25">
      <c r="A265" s="65"/>
      <c r="F265" s="56"/>
      <c r="G265" s="264"/>
      <c r="H265" s="264"/>
      <c r="I265" s="56"/>
      <c r="J265" s="56"/>
      <c r="K265" s="56"/>
      <c r="L265" s="56"/>
    </row>
    <row r="266" spans="1:12" s="66" customFormat="1" x14ac:dyDescent="0.25">
      <c r="A266" s="65"/>
      <c r="F266" s="56"/>
      <c r="G266" s="264"/>
      <c r="H266" s="264"/>
      <c r="I266" s="56"/>
      <c r="J266" s="56"/>
      <c r="K266" s="56"/>
      <c r="L266" s="56"/>
    </row>
    <row r="267" spans="1:12" s="66" customFormat="1" x14ac:dyDescent="0.25">
      <c r="A267" s="65"/>
      <c r="F267" s="56"/>
      <c r="G267" s="264"/>
      <c r="H267" s="264"/>
      <c r="I267" s="56"/>
      <c r="J267" s="56"/>
      <c r="K267" s="56"/>
      <c r="L267" s="56"/>
    </row>
    <row r="268" spans="1:12" s="66" customFormat="1" x14ac:dyDescent="0.25">
      <c r="A268" s="65"/>
      <c r="F268" s="56"/>
      <c r="G268" s="264"/>
      <c r="H268" s="264"/>
      <c r="I268" s="56"/>
      <c r="J268" s="56"/>
      <c r="K268" s="56"/>
      <c r="L268" s="56"/>
    </row>
    <row r="269" spans="1:12" s="66" customFormat="1" x14ac:dyDescent="0.25">
      <c r="A269" s="65"/>
      <c r="F269" s="56"/>
      <c r="G269" s="264"/>
      <c r="H269" s="264"/>
      <c r="I269" s="56"/>
      <c r="J269" s="56"/>
      <c r="K269" s="56"/>
      <c r="L269" s="56"/>
    </row>
    <row r="270" spans="1:12" s="66" customFormat="1" x14ac:dyDescent="0.25">
      <c r="A270" s="65"/>
      <c r="F270" s="56"/>
      <c r="G270" s="264"/>
      <c r="H270" s="264"/>
      <c r="I270" s="56"/>
      <c r="J270" s="56"/>
      <c r="K270" s="56"/>
      <c r="L270" s="56"/>
    </row>
    <row r="271" spans="1:12" s="66" customFormat="1" x14ac:dyDescent="0.25">
      <c r="A271" s="65"/>
      <c r="F271" s="56"/>
      <c r="G271" s="264"/>
      <c r="H271" s="264"/>
      <c r="I271" s="56"/>
      <c r="J271" s="56"/>
      <c r="K271" s="56"/>
      <c r="L271" s="56"/>
    </row>
    <row r="272" spans="1:12" s="66" customFormat="1" x14ac:dyDescent="0.25">
      <c r="A272" s="65"/>
      <c r="F272" s="56"/>
      <c r="G272" s="264"/>
      <c r="H272" s="264"/>
      <c r="I272" s="56"/>
      <c r="J272" s="56"/>
      <c r="K272" s="56"/>
      <c r="L272" s="56"/>
    </row>
    <row r="273" spans="1:12" s="66" customFormat="1" x14ac:dyDescent="0.25">
      <c r="A273" s="65"/>
      <c r="F273" s="56"/>
      <c r="G273" s="264"/>
      <c r="H273" s="264"/>
      <c r="I273" s="56"/>
      <c r="J273" s="56"/>
      <c r="K273" s="56"/>
      <c r="L273" s="56"/>
    </row>
    <row r="274" spans="1:12" s="66" customFormat="1" x14ac:dyDescent="0.25">
      <c r="A274" s="65"/>
      <c r="F274" s="56"/>
      <c r="G274" s="264"/>
      <c r="H274" s="264"/>
      <c r="I274" s="56"/>
      <c r="J274" s="56"/>
      <c r="K274" s="56"/>
      <c r="L274" s="56"/>
    </row>
    <row r="275" spans="1:12" s="66" customFormat="1" x14ac:dyDescent="0.25">
      <c r="A275" s="65"/>
      <c r="F275" s="56"/>
      <c r="G275" s="264"/>
      <c r="H275" s="264"/>
      <c r="I275" s="56"/>
      <c r="J275" s="56"/>
      <c r="K275" s="56"/>
      <c r="L275" s="56"/>
    </row>
    <row r="276" spans="1:12" s="66" customFormat="1" x14ac:dyDescent="0.25">
      <c r="A276" s="65"/>
      <c r="F276" s="56"/>
      <c r="G276" s="264"/>
      <c r="H276" s="264"/>
      <c r="I276" s="56"/>
      <c r="J276" s="56"/>
      <c r="K276" s="56"/>
      <c r="L276" s="56"/>
    </row>
    <row r="277" spans="1:12" s="66" customFormat="1" x14ac:dyDescent="0.25">
      <c r="A277" s="65"/>
      <c r="F277" s="56"/>
      <c r="G277" s="264"/>
      <c r="H277" s="264"/>
      <c r="I277" s="56"/>
      <c r="J277" s="56"/>
      <c r="K277" s="56"/>
      <c r="L277" s="56"/>
    </row>
    <row r="278" spans="1:12" s="66" customFormat="1" x14ac:dyDescent="0.25">
      <c r="A278" s="65"/>
      <c r="F278" s="56"/>
      <c r="G278" s="264"/>
      <c r="H278" s="264"/>
      <c r="I278" s="56"/>
      <c r="J278" s="56"/>
      <c r="K278" s="56"/>
      <c r="L278" s="56"/>
    </row>
    <row r="279" spans="1:12" s="66" customFormat="1" x14ac:dyDescent="0.25">
      <c r="A279" s="65"/>
      <c r="F279" s="56"/>
      <c r="G279" s="264"/>
      <c r="H279" s="264"/>
      <c r="I279" s="56"/>
      <c r="J279" s="56"/>
      <c r="K279" s="56"/>
      <c r="L279" s="56"/>
    </row>
    <row r="280" spans="1:12" s="66" customFormat="1" x14ac:dyDescent="0.25">
      <c r="A280" s="65"/>
      <c r="F280" s="56"/>
      <c r="G280" s="264"/>
      <c r="H280" s="264"/>
      <c r="I280" s="56"/>
      <c r="J280" s="56"/>
      <c r="K280" s="56"/>
      <c r="L280" s="56"/>
    </row>
    <row r="281" spans="1:12" s="66" customFormat="1" x14ac:dyDescent="0.25">
      <c r="A281" s="65"/>
      <c r="F281" s="56"/>
      <c r="G281" s="264"/>
      <c r="H281" s="264"/>
      <c r="I281" s="56"/>
      <c r="J281" s="56"/>
      <c r="K281" s="56"/>
      <c r="L281" s="56"/>
    </row>
    <row r="282" spans="1:12" s="66" customFormat="1" x14ac:dyDescent="0.25">
      <c r="A282" s="65"/>
      <c r="F282" s="56"/>
      <c r="G282" s="264"/>
      <c r="H282" s="264"/>
      <c r="I282" s="56"/>
      <c r="J282" s="56"/>
      <c r="K282" s="56"/>
      <c r="L282" s="56"/>
    </row>
    <row r="283" spans="1:12" s="66" customFormat="1" x14ac:dyDescent="0.25">
      <c r="A283" s="65"/>
      <c r="F283" s="56"/>
      <c r="G283" s="264"/>
      <c r="H283" s="264"/>
      <c r="I283" s="56"/>
      <c r="J283" s="56"/>
      <c r="K283" s="56"/>
      <c r="L283" s="56"/>
    </row>
    <row r="284" spans="1:12" s="66" customFormat="1" x14ac:dyDescent="0.25">
      <c r="A284" s="65"/>
      <c r="F284" s="56"/>
      <c r="G284" s="264"/>
      <c r="H284" s="264"/>
      <c r="I284" s="56"/>
      <c r="J284" s="56"/>
      <c r="K284" s="56"/>
      <c r="L284" s="56"/>
    </row>
    <row r="285" spans="1:12" s="66" customFormat="1" x14ac:dyDescent="0.25">
      <c r="A285" s="65"/>
      <c r="F285" s="56"/>
      <c r="G285" s="264"/>
      <c r="H285" s="264"/>
      <c r="I285" s="56"/>
      <c r="J285" s="56"/>
      <c r="K285" s="56"/>
      <c r="L285" s="56"/>
    </row>
    <row r="286" spans="1:12" s="66" customFormat="1" x14ac:dyDescent="0.25">
      <c r="A286" s="65"/>
      <c r="F286" s="56"/>
      <c r="G286" s="264"/>
      <c r="H286" s="264"/>
      <c r="I286" s="56"/>
      <c r="J286" s="56"/>
      <c r="K286" s="56"/>
      <c r="L286" s="56"/>
    </row>
    <row r="287" spans="1:12" s="66" customFormat="1" x14ac:dyDescent="0.25">
      <c r="A287" s="65"/>
      <c r="F287" s="56"/>
      <c r="G287" s="264"/>
      <c r="H287" s="264"/>
      <c r="I287" s="56"/>
      <c r="J287" s="56"/>
      <c r="K287" s="56"/>
      <c r="L287" s="56"/>
    </row>
  </sheetData>
  <mergeCells count="14">
    <mergeCell ref="A1:H2"/>
    <mergeCell ref="I1:J2"/>
    <mergeCell ref="A4:F5"/>
    <mergeCell ref="H4:H5"/>
    <mergeCell ref="I4:J4"/>
    <mergeCell ref="G4:G5"/>
    <mergeCell ref="A106:F106"/>
    <mergeCell ref="B116:F116"/>
    <mergeCell ref="B33:F33"/>
    <mergeCell ref="B83:F83"/>
    <mergeCell ref="A85:F85"/>
    <mergeCell ref="B90:F90"/>
    <mergeCell ref="B95:F95"/>
    <mergeCell ref="B104:F104"/>
  </mergeCells>
  <phoneticPr fontId="0" type="noConversion"/>
  <printOptions horizontalCentered="1"/>
  <pageMargins left="0.59055118110236227" right="0.59055118110236227" top="0.59055118110236227" bottom="0.59055118110236227" header="0.19685039370078741" footer="0.19685039370078741"/>
  <pageSetup paperSize="9" scale="52" fitToHeight="0" orientation="portrait" r:id="rId1"/>
  <headerFooter alignWithMargins="0">
    <oddHeader>&amp;RAllegato 2</oddHeader>
    <oddFooter>&amp;C&amp;"Garamond,Corsivo"&amp;P / &amp;N</oddFooter>
  </headerFooter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Stato Patrimoniale - Attivo</vt:lpstr>
      <vt:lpstr>Stato Patrimoniale - Passivo</vt:lpstr>
      <vt:lpstr>Conto Economico</vt:lpstr>
      <vt:lpstr>'Conto Economico'!Print_Area</vt:lpstr>
      <vt:lpstr>'Stato Patrimoniale - Attivo'!Print_Area</vt:lpstr>
      <vt:lpstr>'Stato Patrimoniale - Passivo'!Print_Area</vt:lpstr>
      <vt:lpstr>'Conto Economico'!Print_Titles</vt:lpstr>
      <vt:lpstr>'Stato Patrimoniale - Attivo'!Print_Titles</vt:lpstr>
      <vt:lpstr>'Stato Patrimoniale - Passivo'!Print_Titles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2013-09-05T10:31:39Z</cp:lastPrinted>
  <dcterms:created xsi:type="dcterms:W3CDTF">2011-12-14T14:52:49Z</dcterms:created>
  <dcterms:modified xsi:type="dcterms:W3CDTF">2015-07-02T08:58:35Z</dcterms:modified>
</cp:coreProperties>
</file>